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219261\Desktop\TRASPARENCIA\PUNTO 6\2025\"/>
    </mc:Choice>
  </mc:AlternateContent>
  <xr:revisionPtr revIDLastSave="0" documentId="13_ncr:1_{4EB5AD9E-15EA-4C81-8410-5337FDD71A6A}" xr6:coauthVersionLast="47" xr6:coauthVersionMax="47" xr10:uidLastSave="{00000000-0000-0000-0000-000000000000}"/>
  <bookViews>
    <workbookView xWindow="-120" yWindow="-120" windowWidth="29040" windowHeight="15720" tabRatio="775" firstSheet="1" activeTab="1" xr2:uid="{A2AE846A-98F4-438B-AA24-D927982B1ABA}"/>
  </bookViews>
  <sheets>
    <sheet name="Chapantongo  " sheetId="1" r:id="rId1"/>
    <sheet name="Huichapan  " sheetId="11" r:id="rId2"/>
  </sheets>
  <definedNames>
    <definedName name="_xlnm.Print_Titles" localSheetId="0">'Chapantongo  '!$1:$11</definedName>
    <definedName name="_xlnm.Print_Titles" localSheetId="1">'Huichapan  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1" l="1"/>
  <c r="H49" i="11"/>
  <c r="H47" i="11"/>
  <c r="H36" i="11"/>
  <c r="H32" i="11"/>
  <c r="G39" i="11"/>
  <c r="H29" i="11"/>
  <c r="H23" i="11"/>
  <c r="H24" i="11"/>
  <c r="H26" i="11"/>
  <c r="H27" i="11"/>
  <c r="H28" i="11"/>
  <c r="T55" i="11" l="1"/>
  <c r="T43" i="11"/>
  <c r="T44" i="11"/>
  <c r="T45" i="11"/>
  <c r="T46" i="11"/>
  <c r="T47" i="11"/>
  <c r="T48" i="11"/>
  <c r="T49" i="11"/>
  <c r="T50" i="11"/>
  <c r="T51" i="11"/>
  <c r="T52" i="11"/>
  <c r="T53" i="11"/>
  <c r="T54" i="11"/>
  <c r="T56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12" i="11"/>
  <c r="X35" i="11"/>
  <c r="H35" i="11"/>
  <c r="Y35" i="11" s="1"/>
  <c r="H13" i="11"/>
  <c r="H14" i="11"/>
  <c r="H15" i="11"/>
  <c r="H16" i="11"/>
  <c r="H17" i="11"/>
  <c r="H18" i="11"/>
  <c r="H19" i="11"/>
  <c r="H20" i="11"/>
  <c r="H21" i="11"/>
  <c r="H22" i="11"/>
  <c r="H25" i="11"/>
  <c r="H30" i="11"/>
  <c r="H31" i="11"/>
  <c r="H33" i="11"/>
  <c r="H34" i="11"/>
  <c r="H37" i="11"/>
  <c r="H38" i="11"/>
  <c r="H39" i="11"/>
  <c r="H40" i="11"/>
  <c r="H41" i="11"/>
  <c r="H42" i="11"/>
  <c r="H43" i="11"/>
  <c r="H44" i="11"/>
  <c r="H45" i="11"/>
  <c r="H46" i="11"/>
  <c r="H50" i="11"/>
  <c r="H51" i="11"/>
  <c r="H52" i="11"/>
  <c r="H53" i="11"/>
  <c r="H54" i="11"/>
  <c r="H55" i="11"/>
  <c r="H56" i="1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J30" i="1"/>
  <c r="I31" i="1"/>
  <c r="J31" i="1"/>
  <c r="I32" i="1"/>
  <c r="J32" i="1"/>
  <c r="I33" i="1"/>
  <c r="I34" i="1"/>
  <c r="J34" i="1"/>
  <c r="I35" i="1"/>
  <c r="I36" i="1"/>
  <c r="J36" i="1"/>
  <c r="I37" i="1"/>
  <c r="I38" i="1"/>
  <c r="J38" i="1"/>
  <c r="I39" i="1"/>
  <c r="J39" i="1"/>
  <c r="I40" i="1"/>
  <c r="J40" i="1"/>
  <c r="I41" i="1"/>
  <c r="I42" i="1"/>
  <c r="J42" i="1"/>
  <c r="I43" i="1"/>
  <c r="I44" i="1"/>
  <c r="J44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3" i="1"/>
  <c r="J35" i="1"/>
  <c r="J37" i="1"/>
  <c r="J41" i="1"/>
  <c r="J43" i="1"/>
  <c r="Z13" i="11"/>
  <c r="AD43" i="11"/>
  <c r="AC43" i="11"/>
  <c r="AB43" i="11"/>
  <c r="AA43" i="11"/>
  <c r="Z43" i="11"/>
  <c r="X43" i="11"/>
  <c r="W43" i="11"/>
  <c r="V43" i="11"/>
  <c r="AD41" i="11"/>
  <c r="AC41" i="11"/>
  <c r="AB41" i="11"/>
  <c r="AA41" i="11"/>
  <c r="Z41" i="11"/>
  <c r="X41" i="11"/>
  <c r="W41" i="11"/>
  <c r="V41" i="11"/>
  <c r="AD38" i="11"/>
  <c r="AC38" i="11"/>
  <c r="AB38" i="11"/>
  <c r="AA38" i="11"/>
  <c r="Z38" i="11"/>
  <c r="X38" i="11"/>
  <c r="W38" i="11"/>
  <c r="V38" i="11"/>
  <c r="AD37" i="11"/>
  <c r="AC37" i="11"/>
  <c r="AB37" i="11"/>
  <c r="AA37" i="11"/>
  <c r="Z37" i="11"/>
  <c r="X37" i="11"/>
  <c r="W37" i="11"/>
  <c r="V37" i="11"/>
  <c r="AD36" i="11"/>
  <c r="AC36" i="11"/>
  <c r="AB36" i="11"/>
  <c r="AA36" i="11"/>
  <c r="Z36" i="11"/>
  <c r="X36" i="11"/>
  <c r="W36" i="11"/>
  <c r="V36" i="11"/>
  <c r="AD35" i="11"/>
  <c r="AC35" i="11"/>
  <c r="AB35" i="11"/>
  <c r="AA35" i="11"/>
  <c r="Z35" i="11"/>
  <c r="W35" i="11"/>
  <c r="V35" i="11"/>
  <c r="AD33" i="11"/>
  <c r="AC33" i="11"/>
  <c r="AB33" i="11"/>
  <c r="AA33" i="11"/>
  <c r="Z33" i="11"/>
  <c r="X33" i="11"/>
  <c r="W33" i="11"/>
  <c r="V33" i="11"/>
  <c r="AD13" i="11"/>
  <c r="AC13" i="11"/>
  <c r="AB13" i="11"/>
  <c r="AA13" i="11"/>
  <c r="X13" i="11"/>
  <c r="W13" i="11"/>
  <c r="V13" i="11"/>
  <c r="Z31" i="1"/>
  <c r="Y31" i="1"/>
  <c r="AA31" i="1"/>
  <c r="X31" i="1"/>
  <c r="Z29" i="1"/>
  <c r="Y29" i="1"/>
  <c r="AA29" i="1"/>
  <c r="X29" i="1"/>
  <c r="Z27" i="1"/>
  <c r="Y27" i="1"/>
  <c r="AA27" i="1"/>
  <c r="X27" i="1"/>
  <c r="Z13" i="1"/>
  <c r="Z45" i="1"/>
  <c r="Y13" i="1"/>
  <c r="Y45" i="1"/>
  <c r="X13" i="1"/>
  <c r="X45" i="1"/>
  <c r="A6" i="11"/>
  <c r="H8" i="11"/>
  <c r="V44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45" i="1"/>
  <c r="H12" i="11"/>
  <c r="D8" i="1"/>
  <c r="C12" i="1"/>
  <c r="B12" i="11"/>
  <c r="B12" i="1"/>
  <c r="D8" i="11"/>
  <c r="C12" i="11" s="1"/>
  <c r="N63" i="11"/>
  <c r="S57" i="11"/>
  <c r="R57" i="11"/>
  <c r="Q57" i="11"/>
  <c r="P57" i="11"/>
  <c r="O57" i="11"/>
  <c r="N57" i="11"/>
  <c r="M57" i="11"/>
  <c r="L57" i="11"/>
  <c r="K57" i="11"/>
  <c r="J57" i="11"/>
  <c r="I57" i="11"/>
  <c r="G57" i="11"/>
  <c r="F57" i="11"/>
  <c r="I12" i="1"/>
  <c r="J12" i="1"/>
  <c r="U45" i="1"/>
  <c r="T45" i="1"/>
  <c r="S45" i="1"/>
  <c r="R45" i="1"/>
  <c r="Q45" i="1"/>
  <c r="P45" i="1"/>
  <c r="O45" i="1"/>
  <c r="N45" i="1"/>
  <c r="M45" i="1"/>
  <c r="L45" i="1"/>
  <c r="K45" i="1"/>
  <c r="H45" i="1"/>
  <c r="G45" i="1"/>
  <c r="F45" i="1"/>
  <c r="E45" i="1"/>
  <c r="I45" i="1"/>
  <c r="J45" i="1"/>
  <c r="AA13" i="1"/>
  <c r="AA45" i="1"/>
  <c r="Y43" i="11" l="1"/>
  <c r="Y33" i="11"/>
  <c r="Y37" i="11"/>
  <c r="Y41" i="11"/>
  <c r="E57" i="11"/>
  <c r="V44" i="11"/>
  <c r="V57" i="11" s="1"/>
  <c r="Y38" i="11"/>
  <c r="H57" i="11"/>
  <c r="X57" i="11"/>
  <c r="Y36" i="11"/>
  <c r="Y13" i="11"/>
  <c r="W57" i="11"/>
  <c r="T57" i="11"/>
  <c r="Y57" i="11" l="1"/>
</calcChain>
</file>

<file path=xl/sharedStrings.xml><?xml version="1.0" encoding="utf-8"?>
<sst xmlns="http://schemas.openxmlformats.org/spreadsheetml/2006/main" count="188" uniqueCount="147">
  <si>
    <t>ANEXO N° 14</t>
  </si>
  <si>
    <t>SECRETARIA DE SALUD</t>
  </si>
  <si>
    <t>DIRECCION GENERAL ADJUNTA DE PROGRAMAS PREVENTIVOS</t>
  </si>
  <si>
    <t>SUBDIRECCION DE ZOONOSIS</t>
  </si>
  <si>
    <r>
      <t xml:space="preserve">LOGROS JURISDICCIONALES DE LA JVACYF </t>
    </r>
    <r>
      <rPr>
        <b/>
        <sz val="18"/>
        <rFont val="Calibri"/>
        <family val="2"/>
      </rPr>
      <t>2025</t>
    </r>
  </si>
  <si>
    <t>MUNICIPIO QUE REPORTA:</t>
  </si>
  <si>
    <t xml:space="preserve">a) </t>
  </si>
  <si>
    <t>metas  e informes de JNVACYF  2025</t>
  </si>
  <si>
    <t>b)                     ENTIDAD</t>
  </si>
  <si>
    <t>c)             JURISDICCION SANITARIA</t>
  </si>
  <si>
    <t>d)                              MUNICIPIO</t>
  </si>
  <si>
    <t>e)                                                                                                                                                 LOCALIDAD</t>
  </si>
  <si>
    <t>f)                          META</t>
  </si>
  <si>
    <t>g)                                                  LOGROS</t>
  </si>
  <si>
    <t>h)                                                TOTAL</t>
  </si>
  <si>
    <t>i)                                              %                             CUMPLIMIENTO</t>
  </si>
  <si>
    <t>j)                                                          EQUIPOS DE CAMPO PARA LA VACUNACION POR DIA</t>
  </si>
  <si>
    <t>m) NUMERO DE PERSONAS POR DIA E INSTITUCION QUE PARTICIPARAN EN LOS EQUIPOS DE CAMPO PARA LA VACUNACIONANTIRRABICA</t>
  </si>
  <si>
    <t>PERROS</t>
  </si>
  <si>
    <t>GATOS</t>
  </si>
  <si>
    <t>k)                          NUMERO DE PUESTOS</t>
  </si>
  <si>
    <t>l)                      NUMERO DE BRIGADAS</t>
  </si>
  <si>
    <t>n)        SALUD</t>
  </si>
  <si>
    <t>o )                       EDO/  MPIO</t>
  </si>
  <si>
    <t>p)                SDN/ SMAR</t>
  </si>
  <si>
    <t>q)                        SAGARPA</t>
  </si>
  <si>
    <t>r)                             ESCUELAS VET.y/o PECUARIAS</t>
  </si>
  <si>
    <t>s)                             GRUPOS COMUNIDAD</t>
  </si>
  <si>
    <t>t)                        VOLUNTARIOS</t>
  </si>
  <si>
    <t>u)                 OTROS</t>
  </si>
  <si>
    <t>v)                 IMSS-OPORT</t>
  </si>
  <si>
    <t>w)                             TOTAL</t>
  </si>
  <si>
    <t>HIDALGO</t>
  </si>
  <si>
    <t>Guadalupe centro</t>
  </si>
  <si>
    <t>meta</t>
  </si>
  <si>
    <t>perros</t>
  </si>
  <si>
    <t>gatos</t>
  </si>
  <si>
    <t>total</t>
  </si>
  <si>
    <t>San Juan Sabino</t>
  </si>
  <si>
    <t>Chapantongo</t>
  </si>
  <si>
    <t>Taxhue</t>
  </si>
  <si>
    <t xml:space="preserve">Teneria </t>
  </si>
  <si>
    <t>Huizachal</t>
  </si>
  <si>
    <t xml:space="preserve">La Estancia </t>
  </si>
  <si>
    <t>Puerto Vallarta</t>
  </si>
  <si>
    <t>Remedios</t>
  </si>
  <si>
    <t>Guadalupe alto</t>
  </si>
  <si>
    <t>San Antonio</t>
  </si>
  <si>
    <t>Bathi*</t>
  </si>
  <si>
    <t>Dexha*</t>
  </si>
  <si>
    <t>Juchitlan*</t>
  </si>
  <si>
    <t>La Magdalena*</t>
  </si>
  <si>
    <t>Toxthe*</t>
  </si>
  <si>
    <t>El colorado*</t>
  </si>
  <si>
    <t>San  Bartolo</t>
  </si>
  <si>
    <t>San Bartolo</t>
  </si>
  <si>
    <t>Rancho Nuevo</t>
  </si>
  <si>
    <t>Tlaunololpan</t>
  </si>
  <si>
    <t>Tlaunilolpan</t>
  </si>
  <si>
    <t>Chapulaco</t>
  </si>
  <si>
    <t>Zimapantongo</t>
  </si>
  <si>
    <t xml:space="preserve">El capulin </t>
  </si>
  <si>
    <t>El camaron</t>
  </si>
  <si>
    <t>Sta. M. Amealco</t>
  </si>
  <si>
    <t>Felix Olvera</t>
  </si>
  <si>
    <t>Santa Lucia</t>
  </si>
  <si>
    <t>El Rincon de las Vivoras</t>
  </si>
  <si>
    <t>San Jose El Marquez</t>
  </si>
  <si>
    <t>Ex Hacienda</t>
  </si>
  <si>
    <t>La Noria</t>
  </si>
  <si>
    <t>SUBTOTAL                                           MUNICIPAL</t>
  </si>
  <si>
    <r>
      <t>Favor de consultar el instructivo de llenado.</t>
    </r>
    <r>
      <rPr>
        <sz val="10"/>
        <rFont val="Calibri"/>
        <family val="2"/>
      </rPr>
      <t xml:space="preserve"> </t>
    </r>
  </si>
  <si>
    <t xml:space="preserve">                                              Localidades Trabajadas</t>
  </si>
  <si>
    <t>Elaboró</t>
  </si>
  <si>
    <t>Vo. Bo.</t>
  </si>
  <si>
    <t xml:space="preserve">escriba aquí el nombre de </t>
  </si>
  <si>
    <t>xxxxxxxxxxxxxxxxxxxxxx</t>
  </si>
  <si>
    <t>Coordinador(a) Medico(a) Municipal</t>
  </si>
  <si>
    <t>Coordinador del Programa para la Prevención y Control de la Rabia y otras Zoonosis</t>
  </si>
  <si>
    <t>Nombre  y Firma</t>
  </si>
  <si>
    <t>Nombre y Firma</t>
  </si>
  <si>
    <t>*auxiliar de salud</t>
  </si>
  <si>
    <t>nexo 14</t>
  </si>
  <si>
    <t>SIS</t>
  </si>
  <si>
    <t>LA ESTACION</t>
  </si>
  <si>
    <t>Meta</t>
  </si>
  <si>
    <t>puestos</t>
  </si>
  <si>
    <t>brigadas</t>
  </si>
  <si>
    <t>salud</t>
  </si>
  <si>
    <t>municipio</t>
  </si>
  <si>
    <t>grupos comunidad</t>
  </si>
  <si>
    <t>COL. ROJO GOMEZ</t>
  </si>
  <si>
    <t>Huichapan</t>
  </si>
  <si>
    <t xml:space="preserve">LA CAMPANA </t>
  </si>
  <si>
    <t xml:space="preserve">EL CALVARIO </t>
  </si>
  <si>
    <t xml:space="preserve">SAN MATEO </t>
  </si>
  <si>
    <t>ABUNDIO MARTINEZ</t>
  </si>
  <si>
    <t xml:space="preserve">SANTA BARBARA </t>
  </si>
  <si>
    <t>BOYE*</t>
  </si>
  <si>
    <t>YONTHE*</t>
  </si>
  <si>
    <t>MAXTHA*</t>
  </si>
  <si>
    <t>EL TENDIDO*</t>
  </si>
  <si>
    <t xml:space="preserve">LA MANZANA DEL TENDIDO </t>
  </si>
  <si>
    <t xml:space="preserve">EL CAJON </t>
  </si>
  <si>
    <t>PEDREGOSO*</t>
  </si>
  <si>
    <t>SABINA GRANDE*</t>
  </si>
  <si>
    <t>VITEJHE*</t>
  </si>
  <si>
    <t>ZEQUETEJHE*</t>
  </si>
  <si>
    <t>SABINITA*</t>
  </si>
  <si>
    <t>ZOTHE*</t>
  </si>
  <si>
    <t>LA CRUZ*</t>
  </si>
  <si>
    <t>DANTZIBOJAY</t>
  </si>
  <si>
    <t>TAXQUI</t>
  </si>
  <si>
    <t>Dantz</t>
  </si>
  <si>
    <t>LLANO LARGO</t>
  </si>
  <si>
    <t>MAMITHI</t>
  </si>
  <si>
    <t>Llano</t>
  </si>
  <si>
    <t>MANEY</t>
  </si>
  <si>
    <t>Mamithi</t>
  </si>
  <si>
    <t>SAN JOSE ATLAN</t>
  </si>
  <si>
    <t>Maney</t>
  </si>
  <si>
    <t>DONGOTEAY</t>
  </si>
  <si>
    <t>SJA</t>
  </si>
  <si>
    <t>SAUCILLO</t>
  </si>
  <si>
    <t>TAGUI</t>
  </si>
  <si>
    <t>ZAMORANO</t>
  </si>
  <si>
    <t>Tagui</t>
  </si>
  <si>
    <t>TLAXCALILLA</t>
  </si>
  <si>
    <t>XAJAY</t>
  </si>
  <si>
    <t>Tlaxclilla</t>
  </si>
  <si>
    <t xml:space="preserve">EL CARMEN </t>
  </si>
  <si>
    <t>Tlaxcalilla</t>
  </si>
  <si>
    <t xml:space="preserve">RANCHO GUADALUPE </t>
  </si>
  <si>
    <t xml:space="preserve">LA MAGDALENA </t>
  </si>
  <si>
    <t xml:space="preserve">EL ASTILLERO </t>
  </si>
  <si>
    <t xml:space="preserve">LA ESCONDIDA </t>
  </si>
  <si>
    <t xml:space="preserve">GAVILLERO DE MINTHO </t>
  </si>
  <si>
    <t xml:space="preserve">JONACAPA </t>
  </si>
  <si>
    <t>EL APARTADERO</t>
  </si>
  <si>
    <t>COMODEJE</t>
  </si>
  <si>
    <t xml:space="preserve">BONDOJITO </t>
  </si>
  <si>
    <t xml:space="preserve">DANDHO </t>
  </si>
  <si>
    <t>DOTHI</t>
  </si>
  <si>
    <t xml:space="preserve">HUIXCAZDHA </t>
  </si>
  <si>
    <t>ING. ERANDI ABIGAIL FUENTES MARTINEZ</t>
  </si>
  <si>
    <t xml:space="preserve">Coordinadora Del Centro De Monitoreo Y Bienestar Animal Municipal </t>
  </si>
  <si>
    <t>* cuentan con auxiliares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</si>
</sst>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</font>
    <font>
      <b/>
      <sz val="1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5">
    <xf numFmtId="0" fontId="0" fillId="0" borderId="0" xfId="0"/>
    <xf numFmtId="3" fontId="6" fillId="0" borderId="2" xfId="0" applyNumberFormat="1" applyFont="1" applyBorder="1" applyAlignment="1" applyProtection="1">
      <alignment horizontal="right" vertical="center"/>
      <protection locked="0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1" applyFont="1" applyBorder="1" applyAlignment="1" applyProtection="1"/>
    <xf numFmtId="3" fontId="6" fillId="0" borderId="2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7" fillId="3" borderId="12" xfId="0" applyFont="1" applyFill="1" applyBorder="1" applyAlignment="1">
      <alignment vertical="center" wrapText="1"/>
    </xf>
    <xf numFmtId="3" fontId="7" fillId="3" borderId="13" xfId="0" applyNumberFormat="1" applyFont="1" applyFill="1" applyBorder="1" applyAlignment="1">
      <alignment vertical="center"/>
    </xf>
    <xf numFmtId="4" fontId="5" fillId="3" borderId="13" xfId="0" applyNumberFormat="1" applyFont="1" applyFill="1" applyBorder="1" applyAlignment="1">
      <alignment horizontal="right" vertical="center"/>
    </xf>
    <xf numFmtId="3" fontId="7" fillId="3" borderId="14" xfId="0" applyNumberFormat="1" applyFont="1" applyFill="1" applyBorder="1" applyAlignment="1">
      <alignment vertical="center"/>
    </xf>
    <xf numFmtId="3" fontId="7" fillId="3" borderId="15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 applyProtection="1">
      <alignment horizontal="center" vertical="center"/>
      <protection locked="0"/>
    </xf>
    <xf numFmtId="3" fontId="8" fillId="0" borderId="3" xfId="0" applyNumberFormat="1" applyFont="1" applyBorder="1" applyAlignment="1" applyProtection="1">
      <alignment horizontal="right" vertical="center"/>
      <protection locked="0"/>
    </xf>
    <xf numFmtId="3" fontId="8" fillId="0" borderId="2" xfId="0" applyNumberFormat="1" applyFont="1" applyBorder="1" applyAlignment="1" applyProtection="1">
      <alignment horizontal="right" vertical="center"/>
      <protection locked="0"/>
    </xf>
    <xf numFmtId="3" fontId="8" fillId="0" borderId="1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" fontId="5" fillId="0" borderId="0" xfId="0" applyNumberFormat="1" applyFont="1" applyAlignment="1" applyProtection="1">
      <alignment horizontal="center" vertical="center"/>
      <protection locked="0"/>
    </xf>
    <xf numFmtId="3" fontId="6" fillId="0" borderId="0" xfId="0" applyNumberFormat="1" applyFont="1" applyAlignment="1">
      <alignment vertical="center"/>
    </xf>
    <xf numFmtId="3" fontId="6" fillId="4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8" fillId="2" borderId="16" xfId="2" applyNumberFormat="1" applyFont="1" applyFill="1" applyBorder="1" applyAlignment="1" applyProtection="1">
      <alignment horizontal="left" vertical="center"/>
      <protection locked="0"/>
    </xf>
    <xf numFmtId="3" fontId="8" fillId="2" borderId="17" xfId="2" applyNumberFormat="1" applyFont="1" applyFill="1" applyBorder="1" applyAlignment="1" applyProtection="1">
      <alignment horizontal="left" vertical="center"/>
      <protection locked="0"/>
    </xf>
    <xf numFmtId="3" fontId="6" fillId="0" borderId="2" xfId="2" applyNumberFormat="1" applyFont="1" applyBorder="1" applyAlignment="1" applyProtection="1">
      <alignment horizontal="center" vertical="center"/>
      <protection locked="0"/>
    </xf>
    <xf numFmtId="3" fontId="6" fillId="0" borderId="3" xfId="2" applyNumberFormat="1" applyFont="1" applyBorder="1" applyAlignment="1" applyProtection="1">
      <alignment horizontal="center" vertical="center"/>
      <protection locked="0"/>
    </xf>
    <xf numFmtId="3" fontId="6" fillId="0" borderId="16" xfId="0" applyNumberFormat="1" applyFont="1" applyBorder="1" applyAlignment="1" applyProtection="1">
      <alignment horizontal="left" vertical="center"/>
      <protection locked="0"/>
    </xf>
    <xf numFmtId="3" fontId="6" fillId="0" borderId="17" xfId="0" applyNumberFormat="1" applyFont="1" applyBorder="1" applyAlignment="1" applyProtection="1">
      <alignment horizontal="left" vertical="center"/>
      <protection locked="0"/>
    </xf>
    <xf numFmtId="3" fontId="6" fillId="0" borderId="16" xfId="0" applyNumberFormat="1" applyFont="1" applyBorder="1" applyAlignment="1" applyProtection="1">
      <alignment horizontal="left" vertical="center"/>
      <protection locked="0"/>
    </xf>
    <xf numFmtId="3" fontId="6" fillId="0" borderId="17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2" fillId="0" borderId="19" xfId="0" applyFont="1" applyBorder="1" applyAlignment="1" applyProtection="1">
      <alignment horizontal="center" vertical="center" textRotation="180"/>
      <protection locked="0"/>
    </xf>
    <xf numFmtId="0" fontId="12" fillId="0" borderId="20" xfId="0" applyFont="1" applyBorder="1" applyAlignment="1" applyProtection="1">
      <alignment horizontal="center" vertical="center" textRotation="180"/>
      <protection locked="0"/>
    </xf>
    <xf numFmtId="0" fontId="12" fillId="0" borderId="21" xfId="0" applyFont="1" applyBorder="1" applyAlignment="1" applyProtection="1">
      <alignment horizontal="center" vertical="center" textRotation="180"/>
      <protection locked="0"/>
    </xf>
    <xf numFmtId="0" fontId="13" fillId="0" borderId="10" xfId="0" applyFont="1" applyBorder="1" applyAlignment="1" applyProtection="1">
      <alignment horizontal="center" vertical="center" textRotation="180" wrapText="1"/>
      <protection locked="0"/>
    </xf>
    <xf numFmtId="0" fontId="13" fillId="0" borderId="16" xfId="0" applyFont="1" applyBorder="1" applyAlignment="1" applyProtection="1">
      <alignment horizontal="center" vertical="center" textRotation="180" wrapText="1"/>
      <protection locked="0"/>
    </xf>
    <xf numFmtId="0" fontId="13" fillId="0" borderId="30" xfId="0" applyFont="1" applyBorder="1" applyAlignment="1" applyProtection="1">
      <alignment horizontal="center" vertical="center" textRotation="180" wrapText="1"/>
      <protection locked="0"/>
    </xf>
    <xf numFmtId="0" fontId="13" fillId="0" borderId="31" xfId="0" applyFont="1" applyBorder="1" applyAlignment="1">
      <alignment horizontal="center" vertical="center" textRotation="180" wrapText="1"/>
    </xf>
    <xf numFmtId="0" fontId="13" fillId="0" borderId="32" xfId="0" applyFont="1" applyBorder="1" applyAlignment="1">
      <alignment horizontal="center" vertical="center" textRotation="180" wrapText="1"/>
    </xf>
    <xf numFmtId="0" fontId="13" fillId="0" borderId="33" xfId="0" applyFont="1" applyBorder="1" applyAlignment="1">
      <alignment horizontal="center" vertical="center" textRotation="180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" fontId="8" fillId="2" borderId="16" xfId="2" applyNumberFormat="1" applyFont="1" applyFill="1" applyBorder="1" applyAlignment="1" applyProtection="1">
      <alignment horizontal="left" vertical="center"/>
      <protection locked="0"/>
    </xf>
    <xf numFmtId="3" fontId="8" fillId="2" borderId="17" xfId="2" applyNumberFormat="1" applyFont="1" applyFill="1" applyBorder="1" applyAlignment="1" applyProtection="1">
      <alignment horizontal="left" vertical="center"/>
      <protection locked="0"/>
    </xf>
    <xf numFmtId="0" fontId="5" fillId="0" borderId="35" xfId="0" applyFont="1" applyBorder="1" applyAlignment="1">
      <alignment horizontal="center" vertical="center"/>
    </xf>
    <xf numFmtId="3" fontId="8" fillId="2" borderId="10" xfId="2" applyNumberFormat="1" applyFont="1" applyFill="1" applyBorder="1" applyAlignment="1" applyProtection="1">
      <alignment horizontal="left" vertical="center"/>
      <protection locked="0"/>
    </xf>
    <xf numFmtId="3" fontId="8" fillId="2" borderId="18" xfId="2" applyNumberFormat="1" applyFont="1" applyFill="1" applyBorder="1" applyAlignment="1" applyProtection="1">
      <alignment horizontal="left" vertical="center"/>
      <protection locked="0"/>
    </xf>
    <xf numFmtId="3" fontId="14" fillId="5" borderId="16" xfId="0" applyNumberFormat="1" applyFont="1" applyFill="1" applyBorder="1" applyAlignment="1" applyProtection="1">
      <alignment horizontal="center" vertical="center"/>
      <protection locked="0"/>
    </xf>
    <xf numFmtId="3" fontId="14" fillId="5" borderId="17" xfId="0" applyNumberFormat="1" applyFont="1" applyFill="1" applyBorder="1" applyAlignment="1" applyProtection="1">
      <alignment horizontal="center" vertical="center"/>
      <protection locked="0"/>
    </xf>
  </cellXfs>
  <cellStyles count="3">
    <cellStyle name="Hipervínculo" xfId="1" builtinId="8"/>
    <cellStyle name="Normal" xfId="0" builtinId="0"/>
    <cellStyle name="Normal 2" xfId="2" xr:uid="{B826568C-601F-4D05-A164-2EA802369FC4}"/>
  </cellStyles>
  <dxfs count="105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  <name val="Cambria"/>
        <scheme val="none"/>
      </font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  <name val="Cambria"/>
        <scheme val="none"/>
      </font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  <name val="Cambria"/>
        <scheme val="none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gray0625">
          <fgColor theme="1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 patternType="gray0625">
          <fgColor theme="1"/>
          <bgColor theme="0" tint="-4.9989318521683403E-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514350</xdr:colOff>
      <xdr:row>6</xdr:row>
      <xdr:rowOff>95250</xdr:rowOff>
    </xdr:to>
    <xdr:pic>
      <xdr:nvPicPr>
        <xdr:cNvPr id="1723" name="1 Imagen">
          <a:extLst>
            <a:ext uri="{FF2B5EF4-FFF2-40B4-BE49-F238E27FC236}">
              <a16:creationId xmlns:a16="http://schemas.microsoft.com/office/drawing/2014/main" id="{34CE21C7-3B10-9CDC-02E0-2B1306021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609600</xdr:colOff>
      <xdr:row>0</xdr:row>
      <xdr:rowOff>47625</xdr:rowOff>
    </xdr:from>
    <xdr:to>
      <xdr:col>22</xdr:col>
      <xdr:colOff>0</xdr:colOff>
      <xdr:row>3</xdr:row>
      <xdr:rowOff>28575</xdr:rowOff>
    </xdr:to>
    <xdr:pic>
      <xdr:nvPicPr>
        <xdr:cNvPr id="1724" name="Imagen 1">
          <a:extLst>
            <a:ext uri="{FF2B5EF4-FFF2-40B4-BE49-F238E27FC236}">
              <a16:creationId xmlns:a16="http://schemas.microsoft.com/office/drawing/2014/main" id="{5CAB4A29-6A91-0E55-E25C-3DAD3854C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0" y="47625"/>
          <a:ext cx="1466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514350</xdr:colOff>
      <xdr:row>6</xdr:row>
      <xdr:rowOff>104775</xdr:rowOff>
    </xdr:to>
    <xdr:pic>
      <xdr:nvPicPr>
        <xdr:cNvPr id="14179" name="1 Imagen">
          <a:extLst>
            <a:ext uri="{FF2B5EF4-FFF2-40B4-BE49-F238E27FC236}">
              <a16:creationId xmlns:a16="http://schemas.microsoft.com/office/drawing/2014/main" id="{5106A442-A02E-3D8C-2545-70ECC2352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590550</xdr:colOff>
      <xdr:row>0</xdr:row>
      <xdr:rowOff>0</xdr:rowOff>
    </xdr:from>
    <xdr:to>
      <xdr:col>19</xdr:col>
      <xdr:colOff>123825</xdr:colOff>
      <xdr:row>2</xdr:row>
      <xdr:rowOff>133350</xdr:rowOff>
    </xdr:to>
    <xdr:pic>
      <xdr:nvPicPr>
        <xdr:cNvPr id="14180" name="7 Imagen" descr="SSH.wmf">
          <a:extLst>
            <a:ext uri="{FF2B5EF4-FFF2-40B4-BE49-F238E27FC236}">
              <a16:creationId xmlns:a16="http://schemas.microsoft.com/office/drawing/2014/main" id="{4238A701-4697-7EE4-2264-0CB19B93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0"/>
          <a:ext cx="8477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85725</xdr:colOff>
      <xdr:row>0</xdr:row>
      <xdr:rowOff>0</xdr:rowOff>
    </xdr:from>
    <xdr:to>
      <xdr:col>19</xdr:col>
      <xdr:colOff>742950</xdr:colOff>
      <xdr:row>2</xdr:row>
      <xdr:rowOff>142875</xdr:rowOff>
    </xdr:to>
    <xdr:pic>
      <xdr:nvPicPr>
        <xdr:cNvPr id="14181" name="5 Imagen" descr="Salud 2012.wmf">
          <a:extLst>
            <a:ext uri="{FF2B5EF4-FFF2-40B4-BE49-F238E27FC236}">
              <a16:creationId xmlns:a16="http://schemas.microsoft.com/office/drawing/2014/main" id="{9EC90F9B-12ED-56B4-50C9-45435526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0"/>
          <a:ext cx="6572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B96A-10B7-4AF6-A617-93808F98FAC5}">
  <sheetPr codeName="gress">
    <tabColor theme="1"/>
  </sheetPr>
  <dimension ref="A1:AA56"/>
  <sheetViews>
    <sheetView topLeftCell="A22" zoomScale="80" zoomScaleNormal="80" workbookViewId="0">
      <selection activeCell="U12" sqref="U12"/>
    </sheetView>
  </sheetViews>
  <sheetFormatPr baseColWidth="10" defaultColWidth="11.42578125" defaultRowHeight="12.75" x14ac:dyDescent="0.2"/>
  <cols>
    <col min="1" max="1" width="8.5703125" style="3" customWidth="1"/>
    <col min="2" max="2" width="11.28515625" style="3" customWidth="1"/>
    <col min="3" max="3" width="15.140625" style="3" customWidth="1"/>
    <col min="4" max="4" width="23.28515625" style="3" customWidth="1"/>
    <col min="5" max="5" width="9.28515625" style="3" customWidth="1"/>
    <col min="6" max="6" width="11" style="3" customWidth="1"/>
    <col min="7" max="8" width="8.85546875" style="3" customWidth="1"/>
    <col min="9" max="9" width="11.7109375" style="3" customWidth="1"/>
    <col min="10" max="10" width="11.85546875" style="3" customWidth="1"/>
    <col min="11" max="11" width="10.140625" style="3" customWidth="1"/>
    <col min="12" max="12" width="11.42578125" style="3" customWidth="1"/>
    <col min="13" max="13" width="8.140625" style="3" customWidth="1"/>
    <col min="14" max="15" width="8.7109375" style="3" customWidth="1"/>
    <col min="16" max="16" width="9.5703125" style="3" customWidth="1"/>
    <col min="17" max="17" width="10.5703125" style="3" customWidth="1"/>
    <col min="18" max="18" width="11.28515625" style="3" customWidth="1"/>
    <col min="19" max="19" width="12.42578125" style="3" customWidth="1"/>
    <col min="20" max="20" width="10.42578125" style="3" customWidth="1"/>
    <col min="21" max="21" width="9.28515625" style="3" customWidth="1"/>
    <col min="22" max="22" width="11.42578125" style="3"/>
    <col min="23" max="23" width="12.85546875" style="3" customWidth="1"/>
    <col min="24" max="16384" width="11.42578125" style="3"/>
  </cols>
  <sheetData>
    <row r="1" spans="1:27" ht="1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7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7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7" x14ac:dyDescent="0.2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27" ht="8.25" customHeight="1" x14ac:dyDescent="0.2"/>
    <row r="6" spans="1:27" ht="23.25" x14ac:dyDescent="0.2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7" ht="15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27" s="7" customFormat="1" ht="15" x14ac:dyDescent="0.2">
      <c r="A8" s="68" t="s">
        <v>5</v>
      </c>
      <c r="B8" s="68"/>
      <c r="C8" s="68"/>
      <c r="D8" s="75" t="e">
        <f>#REF!</f>
        <v>#REF!</v>
      </c>
      <c r="E8" s="76"/>
      <c r="F8" s="76"/>
      <c r="H8" s="4" t="s">
        <v>6</v>
      </c>
      <c r="I8" s="37" t="s">
        <v>7</v>
      </c>
      <c r="J8" s="37"/>
      <c r="K8" s="37"/>
      <c r="L8" s="38"/>
      <c r="M8" s="16"/>
      <c r="N8" s="38"/>
      <c r="O8" s="6"/>
      <c r="P8" s="38"/>
      <c r="Q8" s="6"/>
      <c r="R8" s="39"/>
      <c r="S8" s="27"/>
      <c r="U8" s="6"/>
      <c r="V8" s="6"/>
    </row>
    <row r="9" spans="1:27" ht="13.5" thickBot="1" x14ac:dyDescent="0.25"/>
    <row r="10" spans="1:27" s="8" customFormat="1" ht="34.5" customHeight="1" thickTop="1" x14ac:dyDescent="0.2">
      <c r="A10" s="69" t="s">
        <v>8</v>
      </c>
      <c r="B10" s="55" t="s">
        <v>9</v>
      </c>
      <c r="C10" s="55" t="s">
        <v>10</v>
      </c>
      <c r="D10" s="71" t="s">
        <v>11</v>
      </c>
      <c r="E10" s="72"/>
      <c r="F10" s="55" t="s">
        <v>12</v>
      </c>
      <c r="G10" s="55" t="s">
        <v>13</v>
      </c>
      <c r="H10" s="55"/>
      <c r="I10" s="55" t="s">
        <v>14</v>
      </c>
      <c r="J10" s="55" t="s">
        <v>15</v>
      </c>
      <c r="K10" s="55" t="s">
        <v>16</v>
      </c>
      <c r="L10" s="55"/>
      <c r="M10" s="55" t="s">
        <v>17</v>
      </c>
      <c r="N10" s="55"/>
      <c r="O10" s="55"/>
      <c r="P10" s="55"/>
      <c r="Q10" s="55"/>
      <c r="R10" s="55"/>
      <c r="S10" s="55"/>
      <c r="T10" s="55"/>
      <c r="U10" s="55"/>
      <c r="V10" s="57"/>
    </row>
    <row r="11" spans="1:27" s="8" customFormat="1" ht="47.25" customHeight="1" thickBot="1" x14ac:dyDescent="0.25">
      <c r="A11" s="70"/>
      <c r="B11" s="56"/>
      <c r="C11" s="56"/>
      <c r="D11" s="73"/>
      <c r="E11" s="74"/>
      <c r="F11" s="56"/>
      <c r="G11" s="9" t="s">
        <v>18</v>
      </c>
      <c r="H11" s="9" t="s">
        <v>19</v>
      </c>
      <c r="I11" s="56"/>
      <c r="J11" s="56"/>
      <c r="K11" s="9" t="s">
        <v>20</v>
      </c>
      <c r="L11" s="9" t="s">
        <v>21</v>
      </c>
      <c r="M11" s="9" t="s">
        <v>22</v>
      </c>
      <c r="N11" s="9" t="s">
        <v>23</v>
      </c>
      <c r="O11" s="9" t="s">
        <v>24</v>
      </c>
      <c r="P11" s="9" t="s">
        <v>25</v>
      </c>
      <c r="Q11" s="9" t="s">
        <v>26</v>
      </c>
      <c r="R11" s="9" t="s">
        <v>27</v>
      </c>
      <c r="S11" s="9" t="s">
        <v>28</v>
      </c>
      <c r="T11" s="9" t="s">
        <v>29</v>
      </c>
      <c r="U11" s="10" t="s">
        <v>30</v>
      </c>
      <c r="V11" s="11" t="s">
        <v>31</v>
      </c>
    </row>
    <row r="12" spans="1:27" ht="13.5" customHeight="1" thickBot="1" x14ac:dyDescent="0.25">
      <c r="A12" s="58" t="s">
        <v>32</v>
      </c>
      <c r="B12" s="61" t="e">
        <f>#REF!</f>
        <v>#REF!</v>
      </c>
      <c r="C12" s="64" t="e">
        <f>$D$8</f>
        <v>#REF!</v>
      </c>
      <c r="D12" s="81" t="s">
        <v>33</v>
      </c>
      <c r="E12" s="82"/>
      <c r="F12" s="45">
        <v>200</v>
      </c>
      <c r="G12" s="1"/>
      <c r="H12" s="1"/>
      <c r="I12" s="18">
        <f t="shared" ref="I12:I44" si="0">SUM(G12:H12)</f>
        <v>0</v>
      </c>
      <c r="J12" s="13">
        <f>I12*100/F12</f>
        <v>0</v>
      </c>
      <c r="K12" s="1">
        <v>1</v>
      </c>
      <c r="L12" s="1"/>
      <c r="M12" s="1">
        <v>0</v>
      </c>
      <c r="N12" s="1">
        <v>4</v>
      </c>
      <c r="O12" s="1"/>
      <c r="P12" s="1"/>
      <c r="Q12" s="1"/>
      <c r="R12" s="1"/>
      <c r="S12" s="1"/>
      <c r="T12" s="1"/>
      <c r="U12" s="19"/>
      <c r="V12" s="20">
        <f t="shared" ref="V12:V44" si="1">SUM(M12:U12)</f>
        <v>4</v>
      </c>
      <c r="X12" s="3" t="s">
        <v>34</v>
      </c>
      <c r="Y12" s="3" t="s">
        <v>35</v>
      </c>
      <c r="Z12" s="3" t="s">
        <v>36</v>
      </c>
      <c r="AA12" s="3" t="s">
        <v>37</v>
      </c>
    </row>
    <row r="13" spans="1:27" ht="15.75" thickBot="1" x14ac:dyDescent="0.25">
      <c r="A13" s="59"/>
      <c r="B13" s="62"/>
      <c r="C13" s="65"/>
      <c r="D13" s="78" t="s">
        <v>38</v>
      </c>
      <c r="E13" s="79"/>
      <c r="F13" s="46">
        <v>300</v>
      </c>
      <c r="G13" s="2"/>
      <c r="H13" s="2"/>
      <c r="I13" s="18">
        <f t="shared" si="0"/>
        <v>0</v>
      </c>
      <c r="J13" s="13">
        <f t="shared" ref="J13:J44" si="2">I13*100/F13</f>
        <v>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14"/>
      <c r="V13" s="15">
        <f t="shared" si="1"/>
        <v>0</v>
      </c>
      <c r="W13" s="3" t="s">
        <v>39</v>
      </c>
      <c r="X13" s="40">
        <f>F12+F13+F14+F15+F16+F17+F18+F19+F20+F21+F22+F23+F24+F25+F26</f>
        <v>2274</v>
      </c>
      <c r="Y13" s="40">
        <f>G12+G13+G14+G15+G16+G17+G18+G19+G20+G21+G22+G23+G24+G25+G26</f>
        <v>0</v>
      </c>
      <c r="Z13" s="40">
        <f>H12+H13+H14+H15+H16+H17+H18+H19+H20+H21+H22+H23+H24+H25+H26</f>
        <v>0</v>
      </c>
      <c r="AA13" s="40">
        <f>Y13+Z13</f>
        <v>0</v>
      </c>
    </row>
    <row r="14" spans="1:27" ht="15.75" thickBot="1" x14ac:dyDescent="0.25">
      <c r="A14" s="59"/>
      <c r="B14" s="62"/>
      <c r="C14" s="65"/>
      <c r="D14" s="78" t="s">
        <v>40</v>
      </c>
      <c r="E14" s="79"/>
      <c r="F14" s="46">
        <v>110</v>
      </c>
      <c r="G14" s="2"/>
      <c r="H14" s="2"/>
      <c r="I14" s="18">
        <f t="shared" si="0"/>
        <v>0</v>
      </c>
      <c r="J14" s="13">
        <f t="shared" si="2"/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14"/>
      <c r="V14" s="15">
        <f t="shared" si="1"/>
        <v>0</v>
      </c>
    </row>
    <row r="15" spans="1:27" ht="15.75" thickBot="1" x14ac:dyDescent="0.25">
      <c r="A15" s="59"/>
      <c r="B15" s="62"/>
      <c r="C15" s="65"/>
      <c r="D15" s="78" t="s">
        <v>41</v>
      </c>
      <c r="E15" s="79"/>
      <c r="F15" s="46">
        <v>148</v>
      </c>
      <c r="G15" s="2"/>
      <c r="H15" s="2"/>
      <c r="I15" s="18">
        <f t="shared" si="0"/>
        <v>0</v>
      </c>
      <c r="J15" s="13">
        <f t="shared" si="2"/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14"/>
      <c r="V15" s="15">
        <f t="shared" si="1"/>
        <v>0</v>
      </c>
    </row>
    <row r="16" spans="1:27" ht="15.75" thickBot="1" x14ac:dyDescent="0.25">
      <c r="A16" s="59"/>
      <c r="B16" s="62"/>
      <c r="C16" s="65"/>
      <c r="D16" s="78" t="s">
        <v>42</v>
      </c>
      <c r="E16" s="79"/>
      <c r="F16" s="46">
        <v>320</v>
      </c>
      <c r="G16" s="2"/>
      <c r="H16" s="2"/>
      <c r="I16" s="18">
        <f t="shared" si="0"/>
        <v>0</v>
      </c>
      <c r="J16" s="13">
        <f t="shared" si="2"/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14"/>
      <c r="V16" s="15">
        <f t="shared" si="1"/>
        <v>0</v>
      </c>
    </row>
    <row r="17" spans="1:27" ht="15.75" thickBot="1" x14ac:dyDescent="0.25">
      <c r="A17" s="59"/>
      <c r="B17" s="62"/>
      <c r="C17" s="65"/>
      <c r="D17" s="43" t="s">
        <v>43</v>
      </c>
      <c r="E17" s="44"/>
      <c r="F17" s="46">
        <v>18</v>
      </c>
      <c r="G17" s="2"/>
      <c r="H17" s="2"/>
      <c r="I17" s="18">
        <f t="shared" si="0"/>
        <v>0</v>
      </c>
      <c r="J17" s="13">
        <f t="shared" si="2"/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14"/>
      <c r="V17" s="15">
        <f t="shared" si="1"/>
        <v>0</v>
      </c>
    </row>
    <row r="18" spans="1:27" ht="15.75" thickBot="1" x14ac:dyDescent="0.25">
      <c r="A18" s="59"/>
      <c r="B18" s="62"/>
      <c r="C18" s="65"/>
      <c r="D18" s="78" t="s">
        <v>44</v>
      </c>
      <c r="E18" s="79"/>
      <c r="F18" s="46">
        <v>176</v>
      </c>
      <c r="G18" s="2"/>
      <c r="H18" s="2"/>
      <c r="I18" s="18">
        <f t="shared" si="0"/>
        <v>0</v>
      </c>
      <c r="J18" s="13">
        <f t="shared" si="2"/>
        <v>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14"/>
      <c r="V18" s="15">
        <f t="shared" si="1"/>
        <v>0</v>
      </c>
    </row>
    <row r="19" spans="1:27" ht="15.75" thickBot="1" x14ac:dyDescent="0.25">
      <c r="A19" s="59"/>
      <c r="B19" s="62"/>
      <c r="C19" s="65"/>
      <c r="D19" s="78" t="s">
        <v>45</v>
      </c>
      <c r="E19" s="79"/>
      <c r="F19" s="46">
        <v>168</v>
      </c>
      <c r="G19" s="2"/>
      <c r="H19" s="2"/>
      <c r="I19" s="18">
        <f t="shared" si="0"/>
        <v>0</v>
      </c>
      <c r="J19" s="13">
        <f t="shared" si="2"/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14"/>
      <c r="V19" s="15">
        <f t="shared" si="1"/>
        <v>0</v>
      </c>
    </row>
    <row r="20" spans="1:27" ht="15.75" thickBot="1" x14ac:dyDescent="0.25">
      <c r="A20" s="59"/>
      <c r="B20" s="62"/>
      <c r="C20" s="65"/>
      <c r="D20" s="78" t="s">
        <v>46</v>
      </c>
      <c r="E20" s="79"/>
      <c r="F20" s="46">
        <v>158</v>
      </c>
      <c r="G20" s="2"/>
      <c r="H20" s="2"/>
      <c r="I20" s="18">
        <f t="shared" si="0"/>
        <v>0</v>
      </c>
      <c r="J20" s="13">
        <f t="shared" si="2"/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14"/>
      <c r="V20" s="15">
        <f t="shared" si="1"/>
        <v>0</v>
      </c>
    </row>
    <row r="21" spans="1:27" ht="15.75" thickBot="1" x14ac:dyDescent="0.25">
      <c r="A21" s="59"/>
      <c r="B21" s="62"/>
      <c r="C21" s="65"/>
      <c r="D21" s="78" t="s">
        <v>47</v>
      </c>
      <c r="E21" s="79"/>
      <c r="F21" s="46">
        <v>146</v>
      </c>
      <c r="G21" s="2"/>
      <c r="H21" s="2"/>
      <c r="I21" s="18">
        <f t="shared" si="0"/>
        <v>0</v>
      </c>
      <c r="J21" s="13">
        <f t="shared" si="2"/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14"/>
      <c r="V21" s="15">
        <f t="shared" si="1"/>
        <v>0</v>
      </c>
    </row>
    <row r="22" spans="1:27" ht="15.75" thickBot="1" x14ac:dyDescent="0.25">
      <c r="A22" s="59"/>
      <c r="B22" s="62"/>
      <c r="C22" s="65"/>
      <c r="D22" s="78" t="s">
        <v>48</v>
      </c>
      <c r="E22" s="79"/>
      <c r="F22" s="46">
        <v>140</v>
      </c>
      <c r="G22" s="2"/>
      <c r="H22" s="2"/>
      <c r="I22" s="18">
        <f t="shared" si="0"/>
        <v>0</v>
      </c>
      <c r="J22" s="13">
        <f t="shared" si="2"/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14"/>
      <c r="V22" s="15">
        <f t="shared" si="1"/>
        <v>0</v>
      </c>
    </row>
    <row r="23" spans="1:27" ht="15.75" thickBot="1" x14ac:dyDescent="0.25">
      <c r="A23" s="59"/>
      <c r="B23" s="62"/>
      <c r="C23" s="65"/>
      <c r="D23" s="78" t="s">
        <v>49</v>
      </c>
      <c r="E23" s="79"/>
      <c r="F23" s="46">
        <v>90</v>
      </c>
      <c r="G23" s="2"/>
      <c r="H23" s="2"/>
      <c r="I23" s="18">
        <f t="shared" si="0"/>
        <v>0</v>
      </c>
      <c r="J23" s="13">
        <f t="shared" si="2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14"/>
      <c r="V23" s="15">
        <f t="shared" si="1"/>
        <v>0</v>
      </c>
    </row>
    <row r="24" spans="1:27" ht="15.75" thickBot="1" x14ac:dyDescent="0.25">
      <c r="A24" s="59"/>
      <c r="B24" s="62"/>
      <c r="C24" s="65"/>
      <c r="D24" s="78" t="s">
        <v>50</v>
      </c>
      <c r="E24" s="79"/>
      <c r="F24" s="46">
        <v>120</v>
      </c>
      <c r="G24" s="2"/>
      <c r="H24" s="2"/>
      <c r="I24" s="18">
        <f t="shared" si="0"/>
        <v>0</v>
      </c>
      <c r="J24" s="13">
        <f t="shared" si="2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14"/>
      <c r="V24" s="15">
        <f t="shared" si="1"/>
        <v>0</v>
      </c>
    </row>
    <row r="25" spans="1:27" ht="15.75" thickBot="1" x14ac:dyDescent="0.25">
      <c r="A25" s="59"/>
      <c r="B25" s="62"/>
      <c r="C25" s="65"/>
      <c r="D25" s="78" t="s">
        <v>51</v>
      </c>
      <c r="E25" s="79"/>
      <c r="F25" s="46">
        <v>40</v>
      </c>
      <c r="G25" s="2"/>
      <c r="H25" s="2"/>
      <c r="I25" s="18">
        <f t="shared" si="0"/>
        <v>0</v>
      </c>
      <c r="J25" s="13">
        <f t="shared" si="2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14"/>
      <c r="V25" s="15">
        <f t="shared" si="1"/>
        <v>0</v>
      </c>
    </row>
    <row r="26" spans="1:27" ht="15.75" thickBot="1" x14ac:dyDescent="0.25">
      <c r="A26" s="59"/>
      <c r="B26" s="62"/>
      <c r="C26" s="65"/>
      <c r="D26" s="78" t="s">
        <v>52</v>
      </c>
      <c r="E26" s="79"/>
      <c r="F26" s="46">
        <v>140</v>
      </c>
      <c r="G26" s="2"/>
      <c r="H26" s="2"/>
      <c r="I26" s="18">
        <f t="shared" si="0"/>
        <v>0</v>
      </c>
      <c r="J26" s="13">
        <f t="shared" si="2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14"/>
      <c r="V26" s="15">
        <f t="shared" si="1"/>
        <v>0</v>
      </c>
    </row>
    <row r="27" spans="1:27" ht="15.75" thickBot="1" x14ac:dyDescent="0.25">
      <c r="A27" s="59"/>
      <c r="B27" s="62"/>
      <c r="C27" s="65"/>
      <c r="D27" s="78" t="s">
        <v>53</v>
      </c>
      <c r="E27" s="79"/>
      <c r="F27" s="46">
        <v>30</v>
      </c>
      <c r="G27" s="2"/>
      <c r="H27" s="2"/>
      <c r="I27" s="18">
        <f t="shared" si="0"/>
        <v>0</v>
      </c>
      <c r="J27" s="13">
        <f t="shared" si="2"/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14"/>
      <c r="V27" s="15">
        <f t="shared" si="1"/>
        <v>0</v>
      </c>
      <c r="W27" s="3" t="s">
        <v>54</v>
      </c>
      <c r="X27" s="40">
        <f>F27+F28</f>
        <v>630</v>
      </c>
      <c r="Y27" s="40">
        <f>G27+G28</f>
        <v>0</v>
      </c>
      <c r="Z27" s="40">
        <f>H27+H28</f>
        <v>0</v>
      </c>
      <c r="AA27" s="40">
        <f>SUM(Y27:Z27)</f>
        <v>0</v>
      </c>
    </row>
    <row r="28" spans="1:27" ht="15.75" thickBot="1" x14ac:dyDescent="0.25">
      <c r="A28" s="59"/>
      <c r="B28" s="62"/>
      <c r="C28" s="65"/>
      <c r="D28" s="78" t="s">
        <v>55</v>
      </c>
      <c r="E28" s="79"/>
      <c r="F28" s="46">
        <v>600</v>
      </c>
      <c r="G28" s="2"/>
      <c r="H28" s="2"/>
      <c r="I28" s="18">
        <f t="shared" si="0"/>
        <v>0</v>
      </c>
      <c r="J28" s="13">
        <f t="shared" si="2"/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14"/>
      <c r="V28" s="15">
        <f t="shared" si="1"/>
        <v>0</v>
      </c>
    </row>
    <row r="29" spans="1:27" ht="15.75" thickBot="1" x14ac:dyDescent="0.25">
      <c r="A29" s="59"/>
      <c r="B29" s="62"/>
      <c r="C29" s="65"/>
      <c r="D29" s="78" t="s">
        <v>56</v>
      </c>
      <c r="E29" s="79"/>
      <c r="F29" s="46">
        <v>120</v>
      </c>
      <c r="G29" s="2"/>
      <c r="H29" s="2"/>
      <c r="I29" s="18">
        <f t="shared" si="0"/>
        <v>0</v>
      </c>
      <c r="J29" s="13">
        <f t="shared" si="2"/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14"/>
      <c r="V29" s="15">
        <f t="shared" si="1"/>
        <v>0</v>
      </c>
      <c r="W29" s="3" t="s">
        <v>57</v>
      </c>
      <c r="X29" s="40">
        <f>F29+F30</f>
        <v>770</v>
      </c>
      <c r="Y29" s="40">
        <f>G29+G30</f>
        <v>0</v>
      </c>
      <c r="Z29" s="40">
        <f>H29+H30</f>
        <v>0</v>
      </c>
      <c r="AA29" s="40">
        <f>SUM(Y29:Z29)</f>
        <v>0</v>
      </c>
    </row>
    <row r="30" spans="1:27" ht="15.75" thickBot="1" x14ac:dyDescent="0.25">
      <c r="A30" s="59"/>
      <c r="B30" s="62"/>
      <c r="C30" s="65"/>
      <c r="D30" s="78" t="s">
        <v>58</v>
      </c>
      <c r="E30" s="79"/>
      <c r="F30" s="46">
        <v>650</v>
      </c>
      <c r="G30" s="2"/>
      <c r="H30" s="2"/>
      <c r="I30" s="18">
        <f t="shared" si="0"/>
        <v>0</v>
      </c>
      <c r="J30" s="13">
        <f t="shared" si="2"/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14"/>
      <c r="V30" s="15">
        <f t="shared" si="1"/>
        <v>0</v>
      </c>
    </row>
    <row r="31" spans="1:27" ht="15.75" thickBot="1" x14ac:dyDescent="0.25">
      <c r="A31" s="59"/>
      <c r="B31" s="62"/>
      <c r="C31" s="65"/>
      <c r="D31" s="78" t="s">
        <v>59</v>
      </c>
      <c r="E31" s="79"/>
      <c r="F31" s="46">
        <v>100</v>
      </c>
      <c r="G31" s="29"/>
      <c r="H31" s="29"/>
      <c r="I31" s="18">
        <f t="shared" si="0"/>
        <v>0</v>
      </c>
      <c r="J31" s="13">
        <f t="shared" si="2"/>
        <v>0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30"/>
      <c r="V31" s="31">
        <f t="shared" si="1"/>
        <v>0</v>
      </c>
      <c r="W31" s="3" t="s">
        <v>60</v>
      </c>
      <c r="X31" s="40">
        <f>F31</f>
        <v>100</v>
      </c>
      <c r="Y31" s="40">
        <f>G31</f>
        <v>0</v>
      </c>
      <c r="Z31" s="40">
        <f>H31</f>
        <v>0</v>
      </c>
      <c r="AA31" s="40">
        <f>SUM(Y31:Z31)</f>
        <v>0</v>
      </c>
    </row>
    <row r="32" spans="1:27" ht="15.75" thickBot="1" x14ac:dyDescent="0.25">
      <c r="A32" s="59"/>
      <c r="B32" s="62"/>
      <c r="C32" s="65"/>
      <c r="D32" s="78" t="s">
        <v>60</v>
      </c>
      <c r="E32" s="79"/>
      <c r="F32" s="46">
        <v>400</v>
      </c>
      <c r="G32" s="29"/>
      <c r="H32" s="29"/>
      <c r="I32" s="18">
        <f t="shared" si="0"/>
        <v>0</v>
      </c>
      <c r="J32" s="13">
        <f t="shared" si="2"/>
        <v>0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/>
      <c r="V32" s="31"/>
      <c r="X32" s="40"/>
      <c r="Y32" s="40"/>
      <c r="Z32" s="40"/>
      <c r="AA32" s="40"/>
    </row>
    <row r="33" spans="1:27" ht="15.75" thickBot="1" x14ac:dyDescent="0.25">
      <c r="A33" s="59"/>
      <c r="B33" s="62"/>
      <c r="C33" s="65"/>
      <c r="D33" s="78" t="s">
        <v>61</v>
      </c>
      <c r="E33" s="79"/>
      <c r="F33" s="46">
        <v>200</v>
      </c>
      <c r="G33" s="29"/>
      <c r="H33" s="29"/>
      <c r="I33" s="18">
        <f t="shared" si="0"/>
        <v>0</v>
      </c>
      <c r="J33" s="13">
        <f t="shared" si="2"/>
        <v>0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0"/>
      <c r="V33" s="31"/>
      <c r="X33" s="40"/>
      <c r="Y33" s="40"/>
      <c r="Z33" s="40"/>
      <c r="AA33" s="40"/>
    </row>
    <row r="34" spans="1:27" ht="15.75" thickBot="1" x14ac:dyDescent="0.25">
      <c r="A34" s="59"/>
      <c r="B34" s="62"/>
      <c r="C34" s="65"/>
      <c r="D34" s="78" t="s">
        <v>62</v>
      </c>
      <c r="E34" s="79"/>
      <c r="F34" s="46">
        <v>15</v>
      </c>
      <c r="G34" s="29"/>
      <c r="H34" s="29"/>
      <c r="I34" s="18">
        <f t="shared" si="0"/>
        <v>0</v>
      </c>
      <c r="J34" s="13">
        <f t="shared" si="2"/>
        <v>0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30"/>
      <c r="V34" s="31"/>
      <c r="X34" s="40"/>
      <c r="Y34" s="40"/>
      <c r="Z34" s="40"/>
      <c r="AA34" s="40"/>
    </row>
    <row r="35" spans="1:27" ht="15.75" thickBot="1" x14ac:dyDescent="0.25">
      <c r="A35" s="59"/>
      <c r="B35" s="62"/>
      <c r="C35" s="65"/>
      <c r="D35" s="78" t="s">
        <v>63</v>
      </c>
      <c r="E35" s="79"/>
      <c r="F35" s="46">
        <v>400</v>
      </c>
      <c r="G35" s="29"/>
      <c r="H35" s="29"/>
      <c r="I35" s="18">
        <f t="shared" si="0"/>
        <v>0</v>
      </c>
      <c r="J35" s="13">
        <f t="shared" si="2"/>
        <v>0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30"/>
      <c r="V35" s="31"/>
      <c r="X35" s="40"/>
      <c r="Y35" s="40"/>
      <c r="Z35" s="40"/>
      <c r="AA35" s="40"/>
    </row>
    <row r="36" spans="1:27" ht="15.75" thickBot="1" x14ac:dyDescent="0.25">
      <c r="A36" s="59"/>
      <c r="B36" s="62"/>
      <c r="C36" s="65"/>
      <c r="D36" s="78" t="s">
        <v>64</v>
      </c>
      <c r="E36" s="79"/>
      <c r="F36" s="46">
        <v>70</v>
      </c>
      <c r="G36" s="29"/>
      <c r="H36" s="29"/>
      <c r="I36" s="18">
        <f t="shared" si="0"/>
        <v>0</v>
      </c>
      <c r="J36" s="13">
        <f t="shared" si="2"/>
        <v>0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30"/>
      <c r="V36" s="31"/>
      <c r="X36" s="40"/>
      <c r="Y36" s="40"/>
      <c r="Z36" s="40"/>
      <c r="AA36" s="40"/>
    </row>
    <row r="37" spans="1:27" ht="15.75" thickBot="1" x14ac:dyDescent="0.25">
      <c r="A37" s="59"/>
      <c r="B37" s="62"/>
      <c r="C37" s="65"/>
      <c r="D37" s="78" t="s">
        <v>65</v>
      </c>
      <c r="E37" s="79"/>
      <c r="F37" s="46">
        <v>150</v>
      </c>
      <c r="G37" s="29"/>
      <c r="H37" s="29"/>
      <c r="I37" s="18">
        <f t="shared" si="0"/>
        <v>0</v>
      </c>
      <c r="J37" s="13">
        <f t="shared" si="2"/>
        <v>0</v>
      </c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30"/>
      <c r="V37" s="31"/>
      <c r="X37" s="40"/>
      <c r="Y37" s="40"/>
      <c r="Z37" s="40"/>
      <c r="AA37" s="40"/>
    </row>
    <row r="38" spans="1:27" ht="15.75" thickBot="1" x14ac:dyDescent="0.25">
      <c r="A38" s="59"/>
      <c r="B38" s="62"/>
      <c r="C38" s="65"/>
      <c r="D38" s="78" t="s">
        <v>66</v>
      </c>
      <c r="E38" s="79"/>
      <c r="F38" s="46">
        <v>25</v>
      </c>
      <c r="G38" s="29"/>
      <c r="H38" s="29"/>
      <c r="I38" s="18">
        <f t="shared" si="0"/>
        <v>0</v>
      </c>
      <c r="J38" s="13">
        <f t="shared" si="2"/>
        <v>0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0"/>
      <c r="V38" s="31"/>
      <c r="X38" s="40"/>
      <c r="Y38" s="40"/>
      <c r="Z38" s="40"/>
      <c r="AA38" s="40"/>
    </row>
    <row r="39" spans="1:27" ht="15.75" thickBot="1" x14ac:dyDescent="0.25">
      <c r="A39" s="59"/>
      <c r="B39" s="62"/>
      <c r="C39" s="65"/>
      <c r="D39" s="78" t="s">
        <v>67</v>
      </c>
      <c r="E39" s="79"/>
      <c r="F39" s="46">
        <v>70</v>
      </c>
      <c r="G39" s="29"/>
      <c r="H39" s="29"/>
      <c r="I39" s="18">
        <f t="shared" si="0"/>
        <v>0</v>
      </c>
      <c r="J39" s="13">
        <f t="shared" si="2"/>
        <v>0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/>
      <c r="V39" s="31"/>
      <c r="X39" s="40"/>
      <c r="Y39" s="40"/>
      <c r="Z39" s="40"/>
      <c r="AA39" s="40"/>
    </row>
    <row r="40" spans="1:27" ht="15.75" thickBot="1" x14ac:dyDescent="0.25">
      <c r="A40" s="59"/>
      <c r="B40" s="62"/>
      <c r="C40" s="65"/>
      <c r="D40" s="78" t="s">
        <v>68</v>
      </c>
      <c r="E40" s="79"/>
      <c r="F40" s="46">
        <v>12</v>
      </c>
      <c r="G40" s="29"/>
      <c r="H40" s="29"/>
      <c r="I40" s="18">
        <f t="shared" si="0"/>
        <v>0</v>
      </c>
      <c r="J40" s="13">
        <f t="shared" si="2"/>
        <v>0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  <c r="V40" s="31"/>
      <c r="X40" s="40"/>
      <c r="Y40" s="40"/>
      <c r="Z40" s="40"/>
      <c r="AA40" s="40"/>
    </row>
    <row r="41" spans="1:27" ht="15.75" thickBot="1" x14ac:dyDescent="0.25">
      <c r="A41" s="59"/>
      <c r="B41" s="62"/>
      <c r="C41" s="65"/>
      <c r="D41" s="78" t="s">
        <v>69</v>
      </c>
      <c r="E41" s="79"/>
      <c r="F41" s="46">
        <v>4</v>
      </c>
      <c r="G41" s="29"/>
      <c r="H41" s="29"/>
      <c r="I41" s="18">
        <f t="shared" si="0"/>
        <v>0</v>
      </c>
      <c r="J41" s="13">
        <f t="shared" si="2"/>
        <v>0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0"/>
      <c r="V41" s="31"/>
      <c r="X41" s="40"/>
      <c r="Y41" s="40"/>
      <c r="Z41" s="40"/>
      <c r="AA41" s="40"/>
    </row>
    <row r="42" spans="1:27" ht="13.5" thickBot="1" x14ac:dyDescent="0.25">
      <c r="A42" s="59"/>
      <c r="B42" s="62"/>
      <c r="C42" s="65"/>
      <c r="D42" s="83"/>
      <c r="E42" s="84"/>
      <c r="F42" s="28">
        <v>0</v>
      </c>
      <c r="G42" s="29"/>
      <c r="H42" s="29"/>
      <c r="I42" s="18">
        <f t="shared" si="0"/>
        <v>0</v>
      </c>
      <c r="J42" s="13" t="e">
        <f t="shared" si="2"/>
        <v>#DIV/0!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  <c r="V42" s="31"/>
      <c r="X42" s="40"/>
      <c r="Y42" s="40"/>
      <c r="Z42" s="40"/>
      <c r="AA42" s="40"/>
    </row>
    <row r="43" spans="1:27" ht="13.5" thickBot="1" x14ac:dyDescent="0.25">
      <c r="A43" s="59"/>
      <c r="B43" s="62"/>
      <c r="C43" s="65"/>
      <c r="D43" s="83"/>
      <c r="E43" s="84"/>
      <c r="F43" s="28">
        <v>0</v>
      </c>
      <c r="G43" s="29"/>
      <c r="H43" s="29"/>
      <c r="I43" s="18">
        <f t="shared" si="0"/>
        <v>0</v>
      </c>
      <c r="J43" s="13" t="e">
        <f t="shared" si="2"/>
        <v>#DIV/0!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30"/>
      <c r="V43" s="31"/>
      <c r="X43" s="40"/>
      <c r="Y43" s="40"/>
      <c r="Z43" s="40"/>
      <c r="AA43" s="40"/>
    </row>
    <row r="44" spans="1:27" ht="13.5" thickBot="1" x14ac:dyDescent="0.25">
      <c r="A44" s="59"/>
      <c r="B44" s="62"/>
      <c r="C44" s="65"/>
      <c r="D44" s="49"/>
      <c r="E44" s="50"/>
      <c r="F44" s="2">
        <v>0</v>
      </c>
      <c r="G44" s="2"/>
      <c r="H44" s="2"/>
      <c r="I44" s="18">
        <f t="shared" si="0"/>
        <v>0</v>
      </c>
      <c r="J44" s="13" t="e">
        <f t="shared" si="2"/>
        <v>#DIV/0!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14"/>
      <c r="V44" s="15">
        <f t="shared" si="1"/>
        <v>0</v>
      </c>
    </row>
    <row r="45" spans="1:27" ht="43.5" customHeight="1" thickBot="1" x14ac:dyDescent="0.25">
      <c r="A45" s="60"/>
      <c r="B45" s="63"/>
      <c r="C45" s="66"/>
      <c r="D45" s="26" t="s">
        <v>70</v>
      </c>
      <c r="E45" s="21">
        <f>COUNTIF(I12:I44,"&gt;0.1")</f>
        <v>0</v>
      </c>
      <c r="F45" s="22">
        <f>SUM(F12:F44)</f>
        <v>5120</v>
      </c>
      <c r="G45" s="22">
        <f>SUM(G12:G44)</f>
        <v>0</v>
      </c>
      <c r="H45" s="22">
        <f>SUM(H12:H44)</f>
        <v>0</v>
      </c>
      <c r="I45" s="22">
        <f>SUM(I12:I44)</f>
        <v>0</v>
      </c>
      <c r="J45" s="23">
        <f>I45*100/F45</f>
        <v>0</v>
      </c>
      <c r="K45" s="22">
        <f t="shared" ref="K45:V45" si="3">SUM(K12:K44)</f>
        <v>1</v>
      </c>
      <c r="L45" s="22">
        <f t="shared" si="3"/>
        <v>0</v>
      </c>
      <c r="M45" s="22">
        <f t="shared" si="3"/>
        <v>0</v>
      </c>
      <c r="N45" s="22">
        <f t="shared" si="3"/>
        <v>4</v>
      </c>
      <c r="O45" s="22">
        <f t="shared" si="3"/>
        <v>0</v>
      </c>
      <c r="P45" s="22">
        <f t="shared" si="3"/>
        <v>0</v>
      </c>
      <c r="Q45" s="22">
        <f t="shared" si="3"/>
        <v>0</v>
      </c>
      <c r="R45" s="22">
        <f t="shared" si="3"/>
        <v>0</v>
      </c>
      <c r="S45" s="22">
        <f t="shared" si="3"/>
        <v>0</v>
      </c>
      <c r="T45" s="22">
        <f t="shared" si="3"/>
        <v>0</v>
      </c>
      <c r="U45" s="24">
        <f t="shared" si="3"/>
        <v>0</v>
      </c>
      <c r="V45" s="25">
        <f t="shared" si="3"/>
        <v>4</v>
      </c>
      <c r="X45" s="40">
        <f>SUM(X13:X44)</f>
        <v>3774</v>
      </c>
      <c r="Y45" s="40">
        <f>SUM(Y13:Y44)</f>
        <v>0</v>
      </c>
      <c r="Z45" s="40">
        <f>SUM(Z13:Z44)</f>
        <v>0</v>
      </c>
      <c r="AA45" s="40">
        <f>SUM(AA13:AA44)</f>
        <v>0</v>
      </c>
    </row>
    <row r="46" spans="1:27" ht="18.75" customHeight="1" thickTop="1" x14ac:dyDescent="0.2">
      <c r="A46" s="16" t="s">
        <v>71</v>
      </c>
      <c r="B46" s="16"/>
      <c r="C46" s="16"/>
      <c r="D46" s="52" t="s">
        <v>72</v>
      </c>
      <c r="E46" s="52"/>
      <c r="F46" s="52"/>
      <c r="G46" s="17"/>
      <c r="H46" s="17"/>
      <c r="I46" s="17"/>
      <c r="J46" s="17"/>
    </row>
    <row r="48" spans="1:27" x14ac:dyDescent="0.2">
      <c r="A48" s="51" t="s">
        <v>73</v>
      </c>
      <c r="B48" s="51"/>
      <c r="C48" s="51"/>
      <c r="D48" s="51"/>
      <c r="E48" s="51"/>
      <c r="F48" s="51"/>
      <c r="G48" s="51"/>
      <c r="H48" s="51"/>
      <c r="I48" s="51"/>
      <c r="P48" s="51" t="s">
        <v>74</v>
      </c>
      <c r="Q48" s="51"/>
      <c r="R48" s="51"/>
      <c r="S48" s="51"/>
      <c r="T48" s="51"/>
      <c r="U48" s="51"/>
      <c r="V48" s="51"/>
    </row>
    <row r="49" spans="1:22" x14ac:dyDescent="0.2">
      <c r="A49" s="16"/>
      <c r="B49" s="16"/>
      <c r="C49" s="16"/>
      <c r="D49" s="16"/>
      <c r="E49" s="16"/>
      <c r="F49" s="16"/>
      <c r="G49" s="16"/>
      <c r="H49" s="16"/>
      <c r="I49" s="16"/>
    </row>
    <row r="50" spans="1:22" x14ac:dyDescent="0.2">
      <c r="A50" s="16"/>
      <c r="B50" s="16"/>
      <c r="C50" s="16"/>
      <c r="D50" s="16"/>
      <c r="E50" s="16"/>
      <c r="F50" s="16"/>
      <c r="G50" s="16"/>
      <c r="H50" s="16"/>
      <c r="I50" s="16"/>
    </row>
    <row r="51" spans="1:22" x14ac:dyDescent="0.2">
      <c r="A51" s="77" t="s">
        <v>75</v>
      </c>
      <c r="B51" s="77"/>
      <c r="C51" s="77"/>
      <c r="D51" s="77"/>
      <c r="E51" s="77"/>
      <c r="F51" s="77"/>
      <c r="G51" s="77"/>
      <c r="H51" s="77"/>
      <c r="I51" s="77"/>
      <c r="P51" s="77" t="s">
        <v>76</v>
      </c>
      <c r="Q51" s="77"/>
      <c r="R51" s="77"/>
      <c r="S51" s="77"/>
      <c r="T51" s="77"/>
      <c r="U51" s="77"/>
      <c r="V51" s="77"/>
    </row>
    <row r="52" spans="1:22" ht="13.5" thickBot="1" x14ac:dyDescent="0.25">
      <c r="A52" s="53" t="s">
        <v>77</v>
      </c>
      <c r="B52" s="53"/>
      <c r="C52" s="53"/>
      <c r="D52" s="53"/>
      <c r="E52" s="53"/>
      <c r="F52" s="53"/>
      <c r="G52" s="53"/>
      <c r="H52" s="53"/>
      <c r="I52" s="53"/>
      <c r="P52" s="54" t="s">
        <v>78</v>
      </c>
      <c r="Q52" s="54"/>
      <c r="R52" s="54"/>
      <c r="S52" s="54"/>
      <c r="T52" s="54"/>
      <c r="U52" s="54"/>
      <c r="V52" s="54"/>
    </row>
    <row r="53" spans="1:22" x14ac:dyDescent="0.2">
      <c r="A53" s="80" t="s">
        <v>79</v>
      </c>
      <c r="B53" s="80"/>
      <c r="C53" s="80"/>
      <c r="D53" s="80"/>
      <c r="E53" s="80"/>
      <c r="F53" s="80"/>
      <c r="G53" s="80"/>
      <c r="H53" s="80"/>
      <c r="I53" s="80"/>
      <c r="P53" s="51" t="s">
        <v>80</v>
      </c>
      <c r="Q53" s="51"/>
      <c r="R53" s="51"/>
      <c r="S53" s="51"/>
      <c r="T53" s="51"/>
      <c r="U53" s="51"/>
      <c r="V53" s="51"/>
    </row>
    <row r="56" spans="1:22" x14ac:dyDescent="0.2">
      <c r="B56" s="3" t="s">
        <v>81</v>
      </c>
    </row>
  </sheetData>
  <sheetProtection insertRows="0" deleteRows="0" autoFilter="0"/>
  <mergeCells count="62">
    <mergeCell ref="F10:F11"/>
    <mergeCell ref="I10:I11"/>
    <mergeCell ref="D43:E43"/>
    <mergeCell ref="D34:E34"/>
    <mergeCell ref="A1:V1"/>
    <mergeCell ref="A2:V2"/>
    <mergeCell ref="A3:V3"/>
    <mergeCell ref="A4:V4"/>
    <mergeCell ref="K10:L10"/>
    <mergeCell ref="A6:V6"/>
    <mergeCell ref="A8:C8"/>
    <mergeCell ref="D8:F8"/>
    <mergeCell ref="M10:V10"/>
    <mergeCell ref="G10:H10"/>
    <mergeCell ref="A7:V7"/>
    <mergeCell ref="J10:J11"/>
    <mergeCell ref="C10:C11"/>
    <mergeCell ref="B10:B11"/>
    <mergeCell ref="D15:E15"/>
    <mergeCell ref="D16:E16"/>
    <mergeCell ref="D30:E30"/>
    <mergeCell ref="D14:E14"/>
    <mergeCell ref="D23:E23"/>
    <mergeCell ref="D31:E31"/>
    <mergeCell ref="D12:E12"/>
    <mergeCell ref="D10:E11"/>
    <mergeCell ref="A10:A11"/>
    <mergeCell ref="D22:E22"/>
    <mergeCell ref="A12:A45"/>
    <mergeCell ref="D41:E41"/>
    <mergeCell ref="D42:E42"/>
    <mergeCell ref="D29:E29"/>
    <mergeCell ref="D40:E40"/>
    <mergeCell ref="D36:E36"/>
    <mergeCell ref="B12:B45"/>
    <mergeCell ref="D13:E13"/>
    <mergeCell ref="D38:E38"/>
    <mergeCell ref="D39:E39"/>
    <mergeCell ref="D27:E27"/>
    <mergeCell ref="P53:V53"/>
    <mergeCell ref="A52:I52"/>
    <mergeCell ref="A48:I48"/>
    <mergeCell ref="P51:V51"/>
    <mergeCell ref="P52:V52"/>
    <mergeCell ref="P48:V48"/>
    <mergeCell ref="A53:I53"/>
    <mergeCell ref="D46:F46"/>
    <mergeCell ref="A51:I51"/>
    <mergeCell ref="C12:C45"/>
    <mergeCell ref="D18:E18"/>
    <mergeCell ref="D19:E19"/>
    <mergeCell ref="D20:E20"/>
    <mergeCell ref="D21:E21"/>
    <mergeCell ref="D35:E35"/>
    <mergeCell ref="D24:E24"/>
    <mergeCell ref="D25:E25"/>
    <mergeCell ref="D26:E26"/>
    <mergeCell ref="D32:E32"/>
    <mergeCell ref="D33:E33"/>
    <mergeCell ref="D28:E28"/>
    <mergeCell ref="D44:E44"/>
    <mergeCell ref="D37:E37"/>
  </mergeCells>
  <phoneticPr fontId="0" type="noConversion"/>
  <conditionalFormatting sqref="D12">
    <cfRule type="cellIs" dxfId="104" priority="69" stopIfTrue="1" operator="equal">
      <formula>0</formula>
    </cfRule>
    <cfRule type="containsBlanks" dxfId="103" priority="70" stopIfTrue="1">
      <formula>LEN(TRIM(D12))=0</formula>
    </cfRule>
  </conditionalFormatting>
  <conditionalFormatting sqref="D12:D44">
    <cfRule type="cellIs" dxfId="102" priority="63" stopIfTrue="1" operator="equal">
      <formula>0</formula>
    </cfRule>
    <cfRule type="containsBlanks" dxfId="101" priority="66" stopIfTrue="1">
      <formula>LEN(TRIM(D12))=0</formula>
    </cfRule>
  </conditionalFormatting>
  <conditionalFormatting sqref="D13:D43">
    <cfRule type="containsBlanks" dxfId="100" priority="64" stopIfTrue="1">
      <formula>LEN(TRIM(D13))=0</formula>
    </cfRule>
    <cfRule type="cellIs" dxfId="99" priority="65" stopIfTrue="1" operator="equal">
      <formula>0</formula>
    </cfRule>
  </conditionalFormatting>
  <conditionalFormatting sqref="D44">
    <cfRule type="cellIs" dxfId="98" priority="165" stopIfTrue="1" operator="equal">
      <formula>0</formula>
    </cfRule>
    <cfRule type="containsBlanks" dxfId="97" priority="166" stopIfTrue="1">
      <formula>LEN(TRIM(D44))=0</formula>
    </cfRule>
  </conditionalFormatting>
  <conditionalFormatting sqref="F12:F13">
    <cfRule type="containsBlanks" dxfId="96" priority="20" stopIfTrue="1">
      <formula>LEN(TRIM(F12))=0</formula>
    </cfRule>
  </conditionalFormatting>
  <conditionalFormatting sqref="F12:F30">
    <cfRule type="cellIs" dxfId="95" priority="9" stopIfTrue="1" operator="equal">
      <formula>0</formula>
    </cfRule>
    <cfRule type="containsBlanks" dxfId="94" priority="10" stopIfTrue="1">
      <formula>LEN(TRIM(F12))=0</formula>
    </cfRule>
    <cfRule type="cellIs" dxfId="93" priority="11" stopIfTrue="1" operator="equal">
      <formula>0</formula>
    </cfRule>
    <cfRule type="containsBlanks" dxfId="92" priority="12" stopIfTrue="1">
      <formula>LEN(TRIM(F12))=0</formula>
    </cfRule>
  </conditionalFormatting>
  <conditionalFormatting sqref="F13">
    <cfRule type="cellIs" dxfId="91" priority="19" stopIfTrue="1" operator="equal">
      <formula>0</formula>
    </cfRule>
  </conditionalFormatting>
  <conditionalFormatting sqref="F13:F43">
    <cfRule type="containsBlanks" dxfId="90" priority="16" stopIfTrue="1">
      <formula>LEN(TRIM(F13))=0</formula>
    </cfRule>
  </conditionalFormatting>
  <conditionalFormatting sqref="F14:F43">
    <cfRule type="containsBlanks" dxfId="89" priority="14" stopIfTrue="1">
      <formula>LEN(TRIM(F14))=0</formula>
    </cfRule>
    <cfRule type="cellIs" dxfId="88" priority="15" stopIfTrue="1" operator="equal">
      <formula>0</formula>
    </cfRule>
  </conditionalFormatting>
  <conditionalFormatting sqref="F44">
    <cfRule type="cellIs" dxfId="87" priority="181" stopIfTrue="1" operator="equal">
      <formula>0</formula>
    </cfRule>
    <cfRule type="containsBlanks" dxfId="86" priority="182" stopIfTrue="1">
      <formula>LEN(TRIM(F44))=0</formula>
    </cfRule>
  </conditionalFormatting>
  <conditionalFormatting sqref="F12:H43">
    <cfRule type="cellIs" dxfId="85" priority="13" stopIfTrue="1" operator="equal">
      <formula>0</formula>
    </cfRule>
  </conditionalFormatting>
  <conditionalFormatting sqref="G12:H43">
    <cfRule type="containsBlanks" dxfId="84" priority="24" stopIfTrue="1">
      <formula>LEN(TRIM(G12))=0</formula>
    </cfRule>
    <cfRule type="cellIs" dxfId="83" priority="25" stopIfTrue="1" operator="equal">
      <formula>0</formula>
    </cfRule>
    <cfRule type="containsBlanks" dxfId="82" priority="26" stopIfTrue="1">
      <formula>LEN(TRIM(G12))=0</formula>
    </cfRule>
  </conditionalFormatting>
  <conditionalFormatting sqref="I12:I44 F44:H44">
    <cfRule type="cellIs" dxfId="81" priority="171" stopIfTrue="1" operator="equal">
      <formula>0</formula>
    </cfRule>
    <cfRule type="containsBlanks" dxfId="80" priority="174" stopIfTrue="1">
      <formula>LEN(TRIM(F12))=0</formula>
    </cfRule>
  </conditionalFormatting>
  <conditionalFormatting sqref="I12:I44 G44:H44">
    <cfRule type="containsBlanks" dxfId="79" priority="172" stopIfTrue="1">
      <formula>LEN(TRIM(G12))=0</formula>
    </cfRule>
    <cfRule type="cellIs" dxfId="78" priority="173" stopIfTrue="1" operator="equal">
      <formula>0</formula>
    </cfRule>
  </conditionalFormatting>
  <conditionalFormatting sqref="J12:J44">
    <cfRule type="cellIs" dxfId="77" priority="201" stopIfTrue="1" operator="greaterThan">
      <formula>110.01</formula>
    </cfRule>
    <cfRule type="cellIs" dxfId="76" priority="202" stopIfTrue="1" operator="between">
      <formula>95</formula>
      <formula>110</formula>
    </cfRule>
    <cfRule type="cellIs" dxfId="75" priority="203" stopIfTrue="1" operator="between">
      <formula>90</formula>
      <formula>94.9999999999</formula>
    </cfRule>
    <cfRule type="cellIs" dxfId="74" priority="204" stopIfTrue="1" operator="between">
      <formula>80</formula>
      <formula>89.9999999999999</formula>
    </cfRule>
    <cfRule type="cellIs" dxfId="73" priority="205" stopIfTrue="1" operator="lessThan">
      <formula>80</formula>
    </cfRule>
  </conditionalFormatting>
  <conditionalFormatting sqref="J12:J45">
    <cfRule type="cellIs" dxfId="72" priority="196" stopIfTrue="1" operator="greaterThan">
      <formula>110.001</formula>
    </cfRule>
    <cfRule type="cellIs" dxfId="71" priority="197" stopIfTrue="1" operator="between">
      <formula>95</formula>
      <formula>110</formula>
    </cfRule>
    <cfRule type="cellIs" dxfId="70" priority="198" stopIfTrue="1" operator="between">
      <formula>90</formula>
      <formula>94.9999999999</formula>
    </cfRule>
    <cfRule type="cellIs" dxfId="69" priority="199" stopIfTrue="1" operator="between">
      <formula>80</formula>
      <formula>89.9999999999999</formula>
    </cfRule>
    <cfRule type="cellIs" dxfId="68" priority="200" stopIfTrue="1" operator="lessThan">
      <formula>80</formula>
    </cfRule>
  </conditionalFormatting>
  <conditionalFormatting sqref="K12:N43">
    <cfRule type="containsBlanks" dxfId="67" priority="2" stopIfTrue="1">
      <formula>LEN(TRIM(K12))=0</formula>
    </cfRule>
    <cfRule type="cellIs" dxfId="66" priority="3" stopIfTrue="1" operator="equal">
      <formula>0</formula>
    </cfRule>
  </conditionalFormatting>
  <conditionalFormatting sqref="K12:T44">
    <cfRule type="cellIs" dxfId="65" priority="1" stopIfTrue="1" operator="equal">
      <formula>0</formula>
    </cfRule>
    <cfRule type="containsBlanks" dxfId="64" priority="4" stopIfTrue="1">
      <formula>LEN(TRIM(K12))=0</formula>
    </cfRule>
  </conditionalFormatting>
  <conditionalFormatting sqref="O12:T43 V12:V44 K44:T44">
    <cfRule type="containsBlanks" dxfId="63" priority="8" stopIfTrue="1">
      <formula>LEN(TRIM(K12))=0</formula>
    </cfRule>
  </conditionalFormatting>
  <conditionalFormatting sqref="V12:V44 O12:T43 K44:T44">
    <cfRule type="cellIs" dxfId="62" priority="7" stopIfTrue="1" operator="equal">
      <formula>0</formula>
    </cfRule>
  </conditionalFormatting>
  <conditionalFormatting sqref="V12:V44">
    <cfRule type="cellIs" dxfId="61" priority="5" stopIfTrue="1" operator="equal">
      <formula>0</formula>
    </cfRule>
    <cfRule type="containsBlanks" dxfId="60" priority="6" stopIfTrue="1">
      <formula>LEN(TRIM(V12))=0</formula>
    </cfRule>
  </conditionalFormatting>
  <pageMargins left="0.39370078740157483" right="0.19685039370078741" top="0.39370078740157483" bottom="0.19685039370078741" header="0.39370078740157483" footer="0"/>
  <pageSetup scale="50" fitToWidth="5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4893-F748-4712-A472-4952E594296D}">
  <sheetPr codeName="Hoja2">
    <tabColor theme="3"/>
  </sheetPr>
  <dimension ref="A1:AD71"/>
  <sheetViews>
    <sheetView tabSelected="1" topLeftCell="A6" zoomScale="82" zoomScaleNormal="82" workbookViewId="0">
      <pane ySplit="1" topLeftCell="A7" activePane="bottomLeft" state="frozen"/>
      <selection activeCell="A6" sqref="A6"/>
      <selection pane="bottomLeft" activeCell="G19" sqref="G19"/>
    </sheetView>
  </sheetViews>
  <sheetFormatPr baseColWidth="10" defaultColWidth="11.42578125" defaultRowHeight="12.75" x14ac:dyDescent="0.2"/>
  <cols>
    <col min="1" max="1" width="8.5703125" style="3" customWidth="1"/>
    <col min="2" max="2" width="11.28515625" style="3" customWidth="1"/>
    <col min="3" max="3" width="15.140625" style="3" customWidth="1"/>
    <col min="4" max="4" width="23.28515625" style="3" customWidth="1"/>
    <col min="5" max="5" width="9.28515625" style="3" customWidth="1"/>
    <col min="6" max="7" width="8.85546875" style="3" customWidth="1"/>
    <col min="8" max="8" width="11.7109375" style="3" customWidth="1"/>
    <col min="9" max="9" width="10.140625" style="3" customWidth="1"/>
    <col min="10" max="10" width="11.42578125" style="3" customWidth="1"/>
    <col min="11" max="11" width="8.140625" style="3" customWidth="1"/>
    <col min="12" max="13" width="8.7109375" style="3" customWidth="1"/>
    <col min="14" max="14" width="9.5703125" style="3" customWidth="1"/>
    <col min="15" max="15" width="10.5703125" style="3" customWidth="1"/>
    <col min="16" max="16" width="11.28515625" style="3" customWidth="1"/>
    <col min="17" max="17" width="12.42578125" style="3" customWidth="1"/>
    <col min="18" max="18" width="10.42578125" style="3" customWidth="1"/>
    <col min="19" max="19" width="9.28515625" style="3" customWidth="1"/>
    <col min="20" max="16384" width="11.42578125" style="3"/>
  </cols>
  <sheetData>
    <row r="1" spans="1:30" ht="1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30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30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30" x14ac:dyDescent="0.2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30" ht="8.25" customHeight="1" x14ac:dyDescent="0.2"/>
    <row r="6" spans="1:30" ht="15" x14ac:dyDescent="0.2">
      <c r="A6" s="67" t="str">
        <f>'Chapantongo  '!A6:V6</f>
        <v>LOGROS JURISDICCIONALES DE LA JVACYF 2025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spans="1:30" ht="15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spans="1:30" s="7" customFormat="1" ht="15" x14ac:dyDescent="0.2">
      <c r="A8" s="68" t="s">
        <v>5</v>
      </c>
      <c r="B8" s="68"/>
      <c r="C8" s="68"/>
      <c r="D8" s="75" t="e">
        <f>#REF!</f>
        <v>#REF!</v>
      </c>
      <c r="E8" s="76"/>
      <c r="G8" s="4" t="s">
        <v>6</v>
      </c>
      <c r="H8" s="37" t="str">
        <f>'Chapantongo  '!I8</f>
        <v>metas  e informes de JNVACYF  2025</v>
      </c>
      <c r="I8" s="37"/>
      <c r="J8" s="38"/>
      <c r="K8" s="5"/>
      <c r="L8" s="38"/>
      <c r="M8" s="6"/>
      <c r="N8" s="38"/>
      <c r="O8" s="6"/>
      <c r="P8" s="38"/>
      <c r="Q8" s="6"/>
      <c r="S8" s="6"/>
      <c r="T8" s="6"/>
    </row>
    <row r="9" spans="1:30" ht="13.5" thickBot="1" x14ac:dyDescent="0.25"/>
    <row r="10" spans="1:30" s="8" customFormat="1" ht="34.5" customHeight="1" thickTop="1" x14ac:dyDescent="0.2">
      <c r="A10" s="69" t="s">
        <v>8</v>
      </c>
      <c r="B10" s="55" t="s">
        <v>9</v>
      </c>
      <c r="C10" s="55" t="s">
        <v>10</v>
      </c>
      <c r="D10" s="71" t="s">
        <v>11</v>
      </c>
      <c r="E10" s="72"/>
      <c r="F10" s="55" t="s">
        <v>13</v>
      </c>
      <c r="G10" s="55"/>
      <c r="H10" s="55" t="s">
        <v>14</v>
      </c>
      <c r="I10" s="55" t="s">
        <v>16</v>
      </c>
      <c r="J10" s="55"/>
      <c r="K10" s="55" t="s">
        <v>17</v>
      </c>
      <c r="L10" s="55"/>
      <c r="M10" s="55"/>
      <c r="N10" s="55"/>
      <c r="O10" s="55"/>
      <c r="P10" s="55"/>
      <c r="Q10" s="55"/>
      <c r="R10" s="55"/>
      <c r="S10" s="55"/>
      <c r="T10" s="57"/>
    </row>
    <row r="11" spans="1:30" s="8" customFormat="1" ht="47.25" customHeight="1" thickBot="1" x14ac:dyDescent="0.25">
      <c r="A11" s="70"/>
      <c r="B11" s="56"/>
      <c r="C11" s="56"/>
      <c r="D11" s="73"/>
      <c r="E11" s="74"/>
      <c r="F11" s="9" t="s">
        <v>18</v>
      </c>
      <c r="G11" s="9" t="s">
        <v>19</v>
      </c>
      <c r="H11" s="56"/>
      <c r="I11" s="9" t="s">
        <v>20</v>
      </c>
      <c r="J11" s="9" t="s">
        <v>21</v>
      </c>
      <c r="K11" s="9" t="s">
        <v>22</v>
      </c>
      <c r="L11" s="9" t="s">
        <v>23</v>
      </c>
      <c r="M11" s="9" t="s">
        <v>24</v>
      </c>
      <c r="N11" s="9" t="s">
        <v>25</v>
      </c>
      <c r="O11" s="9" t="s">
        <v>26</v>
      </c>
      <c r="P11" s="9" t="s">
        <v>27</v>
      </c>
      <c r="Q11" s="9" t="s">
        <v>28</v>
      </c>
      <c r="R11" s="9" t="s">
        <v>29</v>
      </c>
      <c r="S11" s="10" t="s">
        <v>30</v>
      </c>
      <c r="T11" s="11" t="s">
        <v>31</v>
      </c>
      <c r="V11" s="8" t="s">
        <v>82</v>
      </c>
      <c r="W11" s="8" t="s">
        <v>83</v>
      </c>
    </row>
    <row r="12" spans="1:30" ht="13.5" customHeight="1" thickBot="1" x14ac:dyDescent="0.25">
      <c r="A12" s="58" t="s">
        <v>32</v>
      </c>
      <c r="B12" s="61" t="e">
        <f>#REF!</f>
        <v>#REF!</v>
      </c>
      <c r="C12" s="64" t="e">
        <f>$D$8</f>
        <v>#REF!</v>
      </c>
      <c r="D12" s="49" t="s">
        <v>84</v>
      </c>
      <c r="E12" s="50"/>
      <c r="F12" s="32">
        <v>86</v>
      </c>
      <c r="G12" s="32">
        <v>29</v>
      </c>
      <c r="H12" s="12">
        <f t="shared" ref="H12:H56" si="0">SUM(F12:G12)</f>
        <v>115</v>
      </c>
      <c r="I12" s="33">
        <v>1</v>
      </c>
      <c r="J12" s="33"/>
      <c r="K12" s="33"/>
      <c r="L12" s="33">
        <v>2</v>
      </c>
      <c r="M12" s="33"/>
      <c r="N12" s="33"/>
      <c r="O12" s="33"/>
      <c r="P12" s="33"/>
      <c r="Q12" s="33"/>
      <c r="R12" s="34"/>
      <c r="S12" s="35"/>
      <c r="T12" s="20">
        <f>SUM(K12:S12)</f>
        <v>2</v>
      </c>
      <c r="V12" s="3" t="s">
        <v>85</v>
      </c>
      <c r="W12" s="3" t="s">
        <v>35</v>
      </c>
      <c r="X12" s="3" t="s">
        <v>36</v>
      </c>
      <c r="Y12" s="3" t="s">
        <v>37</v>
      </c>
      <c r="Z12" s="3" t="s">
        <v>86</v>
      </c>
      <c r="AA12" s="3" t="s">
        <v>87</v>
      </c>
      <c r="AB12" s="3" t="s">
        <v>88</v>
      </c>
      <c r="AC12" s="3" t="s">
        <v>89</v>
      </c>
      <c r="AD12" s="3" t="s">
        <v>90</v>
      </c>
    </row>
    <row r="13" spans="1:30" ht="15.75" thickBot="1" x14ac:dyDescent="0.25">
      <c r="A13" s="59"/>
      <c r="B13" s="62"/>
      <c r="C13" s="65"/>
      <c r="D13" s="49" t="s">
        <v>91</v>
      </c>
      <c r="E13" s="50"/>
      <c r="F13" s="32">
        <v>142</v>
      </c>
      <c r="G13" s="32">
        <v>104</v>
      </c>
      <c r="H13" s="12">
        <f t="shared" si="0"/>
        <v>246</v>
      </c>
      <c r="I13" s="33">
        <v>2</v>
      </c>
      <c r="J13" s="33"/>
      <c r="K13" s="33"/>
      <c r="L13" s="33">
        <v>5</v>
      </c>
      <c r="M13" s="33"/>
      <c r="N13" s="33"/>
      <c r="O13" s="33"/>
      <c r="P13" s="33"/>
      <c r="Q13" s="33"/>
      <c r="R13" s="33">
        <v>1</v>
      </c>
      <c r="S13" s="36"/>
      <c r="T13" s="20">
        <f t="shared" ref="T13:T56" si="1">SUM(K13:S13)</f>
        <v>6</v>
      </c>
      <c r="U13" s="3" t="s">
        <v>92</v>
      </c>
      <c r="V13" s="40" t="e">
        <f>#REF!+#REF!+#REF!+#REF!+#REF!+#REF!+#REF!+#REF!+#REF!+#REF!+#REF!+#REF!+#REF!+#REF!+#REF!+#REF!+#REF!+#REF!+#REF!+#REF!</f>
        <v>#REF!</v>
      </c>
      <c r="W13" s="41">
        <f>F12+F13+F14+F15+F16+F17+F18+F19+F20+F21+F22+F24+F25+F26+F27+F28+F29+F30+F31+F32</f>
        <v>4061</v>
      </c>
      <c r="X13" s="40">
        <f>G12+G13+G14+G15+G16+G17+G18+G19+G20+G21+G22+G24+G25+G26+G27+G28+G29+G30+G31+G32</f>
        <v>1313</v>
      </c>
      <c r="Y13" s="40">
        <f>H12+H13+H14+H15+H16+H17+H18+H19+H20+H21+H22+H24+H25+H26+H27+H28+H29+H30+H31+H32</f>
        <v>5374</v>
      </c>
      <c r="Z13" s="40">
        <f>I12+I13+I14+I15+I16+I17+I18+I19+I20+I21+I22+I24+I25+I26+I27+I28+I29+I30+I31+I32</f>
        <v>22</v>
      </c>
      <c r="AA13" s="40">
        <f>J12+J13+J14+J15+J16+J17+J18+J19+J20+J21+J22+J24+J25+J26+J27+J28+J29+J30+J31+J32</f>
        <v>0</v>
      </c>
      <c r="AB13" s="40">
        <f>K12+K13+K14+K15+K16+K17+K18+K19+K20+K21+K22+K24+K25+K26+K27+K28+K29+K30+K31+K32</f>
        <v>0</v>
      </c>
      <c r="AC13" s="40">
        <f>L12+L13+L14+L15+L16+L17+L18+L19+L20+L21+L22+L24+L25+L26+L27+L28+L29+L30+L31+L32</f>
        <v>55</v>
      </c>
      <c r="AD13" s="40">
        <f>P12+P13+P14+P15+P17+P16+P18+P19+P20+P21+P22+P24+P25+P26+P27+P28+P29+P30+P31+P32</f>
        <v>0</v>
      </c>
    </row>
    <row r="14" spans="1:30" ht="15.75" thickBot="1" x14ac:dyDescent="0.25">
      <c r="A14" s="59"/>
      <c r="B14" s="62"/>
      <c r="C14" s="65"/>
      <c r="D14" s="49" t="s">
        <v>93</v>
      </c>
      <c r="E14" s="50"/>
      <c r="F14" s="32">
        <v>304</v>
      </c>
      <c r="G14" s="32">
        <v>113</v>
      </c>
      <c r="H14" s="12">
        <f t="shared" si="0"/>
        <v>417</v>
      </c>
      <c r="I14" s="33">
        <v>3</v>
      </c>
      <c r="J14" s="33"/>
      <c r="K14" s="33"/>
      <c r="L14" s="33">
        <v>6</v>
      </c>
      <c r="M14" s="33"/>
      <c r="N14" s="33"/>
      <c r="O14" s="33"/>
      <c r="P14" s="33"/>
      <c r="Q14" s="33"/>
      <c r="R14" s="33">
        <v>2</v>
      </c>
      <c r="S14" s="36"/>
      <c r="T14" s="20">
        <f t="shared" si="1"/>
        <v>8</v>
      </c>
    </row>
    <row r="15" spans="1:30" ht="15.75" thickBot="1" x14ac:dyDescent="0.25">
      <c r="A15" s="59"/>
      <c r="B15" s="62"/>
      <c r="C15" s="65"/>
      <c r="D15" s="49" t="s">
        <v>94</v>
      </c>
      <c r="E15" s="50"/>
      <c r="F15" s="32">
        <v>236</v>
      </c>
      <c r="G15" s="32">
        <v>100</v>
      </c>
      <c r="H15" s="12">
        <f t="shared" si="0"/>
        <v>336</v>
      </c>
      <c r="I15" s="33">
        <v>1</v>
      </c>
      <c r="J15" s="33"/>
      <c r="K15" s="33"/>
      <c r="L15" s="33">
        <v>6</v>
      </c>
      <c r="M15" s="33"/>
      <c r="N15" s="33"/>
      <c r="O15" s="33"/>
      <c r="P15" s="33"/>
      <c r="Q15" s="33"/>
      <c r="R15" s="33"/>
      <c r="S15" s="36"/>
      <c r="T15" s="20">
        <f t="shared" si="1"/>
        <v>6</v>
      </c>
    </row>
    <row r="16" spans="1:30" ht="15.75" thickBot="1" x14ac:dyDescent="0.25">
      <c r="A16" s="59"/>
      <c r="B16" s="62"/>
      <c r="C16" s="65"/>
      <c r="D16" s="49" t="s">
        <v>95</v>
      </c>
      <c r="E16" s="50"/>
      <c r="F16" s="32">
        <v>264</v>
      </c>
      <c r="G16" s="32">
        <v>116</v>
      </c>
      <c r="H16" s="12">
        <f t="shared" si="0"/>
        <v>380</v>
      </c>
      <c r="I16" s="33">
        <v>1</v>
      </c>
      <c r="J16" s="33"/>
      <c r="K16" s="33"/>
      <c r="L16" s="33">
        <v>6</v>
      </c>
      <c r="M16" s="33"/>
      <c r="N16" s="33"/>
      <c r="O16" s="33"/>
      <c r="P16" s="33"/>
      <c r="Q16" s="33"/>
      <c r="R16" s="33"/>
      <c r="S16" s="36"/>
      <c r="T16" s="20">
        <f t="shared" si="1"/>
        <v>6</v>
      </c>
    </row>
    <row r="17" spans="1:20" ht="15.75" thickBot="1" x14ac:dyDescent="0.25">
      <c r="A17" s="59"/>
      <c r="B17" s="62"/>
      <c r="C17" s="65"/>
      <c r="D17" s="49" t="s">
        <v>96</v>
      </c>
      <c r="E17" s="50"/>
      <c r="F17" s="32">
        <v>229</v>
      </c>
      <c r="G17" s="32">
        <v>84</v>
      </c>
      <c r="H17" s="12">
        <f t="shared" si="0"/>
        <v>313</v>
      </c>
      <c r="I17" s="33">
        <v>3</v>
      </c>
      <c r="J17" s="33"/>
      <c r="K17" s="33"/>
      <c r="L17" s="33">
        <v>4</v>
      </c>
      <c r="M17" s="33"/>
      <c r="N17" s="33"/>
      <c r="O17" s="33"/>
      <c r="P17" s="33"/>
      <c r="Q17" s="33"/>
      <c r="R17" s="33">
        <v>2</v>
      </c>
      <c r="S17" s="36"/>
      <c r="T17" s="20">
        <f t="shared" si="1"/>
        <v>6</v>
      </c>
    </row>
    <row r="18" spans="1:20" ht="15.75" thickBot="1" x14ac:dyDescent="0.25">
      <c r="A18" s="59"/>
      <c r="B18" s="62"/>
      <c r="C18" s="65"/>
      <c r="D18" s="49" t="s">
        <v>97</v>
      </c>
      <c r="E18" s="50"/>
      <c r="F18" s="32">
        <v>196</v>
      </c>
      <c r="G18" s="32">
        <v>52</v>
      </c>
      <c r="H18" s="12">
        <f t="shared" si="0"/>
        <v>248</v>
      </c>
      <c r="I18" s="33">
        <v>2</v>
      </c>
      <c r="J18" s="33"/>
      <c r="K18" s="33"/>
      <c r="L18" s="33">
        <v>5</v>
      </c>
      <c r="M18" s="33"/>
      <c r="N18" s="33"/>
      <c r="O18" s="33"/>
      <c r="P18" s="33"/>
      <c r="Q18" s="33"/>
      <c r="R18" s="33"/>
      <c r="S18" s="36"/>
      <c r="T18" s="20">
        <f t="shared" si="1"/>
        <v>5</v>
      </c>
    </row>
    <row r="19" spans="1:20" ht="15.75" thickBot="1" x14ac:dyDescent="0.25">
      <c r="A19" s="59"/>
      <c r="B19" s="62"/>
      <c r="C19" s="65"/>
      <c r="D19" s="49" t="s">
        <v>98</v>
      </c>
      <c r="E19" s="50"/>
      <c r="F19" s="32">
        <v>118</v>
      </c>
      <c r="G19" s="32">
        <v>31</v>
      </c>
      <c r="H19" s="12">
        <f t="shared" si="0"/>
        <v>149</v>
      </c>
      <c r="I19" s="33">
        <v>1</v>
      </c>
      <c r="J19" s="33"/>
      <c r="K19" s="33"/>
      <c r="L19" s="33">
        <v>2</v>
      </c>
      <c r="M19" s="33"/>
      <c r="N19" s="33"/>
      <c r="O19" s="33"/>
      <c r="P19" s="33"/>
      <c r="Q19" s="33"/>
      <c r="R19" s="33"/>
      <c r="S19" s="36"/>
      <c r="T19" s="20">
        <f t="shared" si="1"/>
        <v>2</v>
      </c>
    </row>
    <row r="20" spans="1:20" ht="15.75" thickBot="1" x14ac:dyDescent="0.25">
      <c r="A20" s="59"/>
      <c r="B20" s="62"/>
      <c r="C20" s="65"/>
      <c r="D20" s="49" t="s">
        <v>99</v>
      </c>
      <c r="E20" s="50"/>
      <c r="F20" s="32">
        <v>116</v>
      </c>
      <c r="G20" s="32">
        <v>34</v>
      </c>
      <c r="H20" s="12">
        <f t="shared" si="0"/>
        <v>150</v>
      </c>
      <c r="I20" s="33">
        <v>1</v>
      </c>
      <c r="J20" s="33"/>
      <c r="K20" s="33"/>
      <c r="L20" s="33">
        <v>3</v>
      </c>
      <c r="M20" s="33"/>
      <c r="N20" s="33"/>
      <c r="O20" s="33"/>
      <c r="P20" s="33"/>
      <c r="Q20" s="33"/>
      <c r="R20" s="33"/>
      <c r="S20" s="36"/>
      <c r="T20" s="20">
        <f t="shared" si="1"/>
        <v>3</v>
      </c>
    </row>
    <row r="21" spans="1:20" ht="15.75" thickBot="1" x14ac:dyDescent="0.25">
      <c r="A21" s="59"/>
      <c r="B21" s="62"/>
      <c r="C21" s="65"/>
      <c r="D21" s="49" t="s">
        <v>100</v>
      </c>
      <c r="E21" s="50"/>
      <c r="F21" s="32">
        <v>111</v>
      </c>
      <c r="G21" s="32">
        <v>7</v>
      </c>
      <c r="H21" s="12">
        <f t="shared" si="0"/>
        <v>118</v>
      </c>
      <c r="I21" s="33">
        <v>1</v>
      </c>
      <c r="J21" s="33"/>
      <c r="K21" s="33"/>
      <c r="L21" s="33">
        <v>3</v>
      </c>
      <c r="M21" s="33"/>
      <c r="N21" s="33"/>
      <c r="O21" s="33"/>
      <c r="P21" s="33"/>
      <c r="Q21" s="33"/>
      <c r="R21" s="33"/>
      <c r="S21" s="36"/>
      <c r="T21" s="20">
        <f t="shared" si="1"/>
        <v>3</v>
      </c>
    </row>
    <row r="22" spans="1:20" ht="15.75" thickBot="1" x14ac:dyDescent="0.25">
      <c r="A22" s="59"/>
      <c r="B22" s="62"/>
      <c r="C22" s="65"/>
      <c r="D22" s="49" t="s">
        <v>101</v>
      </c>
      <c r="E22" s="50"/>
      <c r="F22" s="32">
        <v>75</v>
      </c>
      <c r="G22" s="32">
        <v>26</v>
      </c>
      <c r="H22" s="12">
        <f t="shared" si="0"/>
        <v>101</v>
      </c>
      <c r="I22" s="33">
        <v>1</v>
      </c>
      <c r="J22" s="33"/>
      <c r="K22" s="33"/>
      <c r="L22" s="33">
        <v>2</v>
      </c>
      <c r="M22" s="33"/>
      <c r="N22" s="33"/>
      <c r="O22" s="33"/>
      <c r="P22" s="33"/>
      <c r="Q22" s="33"/>
      <c r="R22" s="33">
        <v>1</v>
      </c>
      <c r="S22" s="36"/>
      <c r="T22" s="20">
        <f t="shared" si="1"/>
        <v>3</v>
      </c>
    </row>
    <row r="23" spans="1:20" ht="15.75" thickBot="1" x14ac:dyDescent="0.25">
      <c r="A23" s="59"/>
      <c r="B23" s="62"/>
      <c r="C23" s="65"/>
      <c r="D23" s="47" t="s">
        <v>102</v>
      </c>
      <c r="E23" s="48"/>
      <c r="F23" s="32">
        <v>25</v>
      </c>
      <c r="G23" s="32">
        <v>9</v>
      </c>
      <c r="H23" s="12">
        <f t="shared" si="0"/>
        <v>34</v>
      </c>
      <c r="I23" s="33">
        <v>1</v>
      </c>
      <c r="J23" s="33"/>
      <c r="K23" s="33"/>
      <c r="L23" s="33">
        <v>1</v>
      </c>
      <c r="M23" s="33"/>
      <c r="N23" s="33"/>
      <c r="O23" s="33"/>
      <c r="P23" s="33"/>
      <c r="Q23" s="33"/>
      <c r="R23" s="33"/>
      <c r="S23" s="36"/>
      <c r="T23" s="20">
        <f t="shared" si="1"/>
        <v>1</v>
      </c>
    </row>
    <row r="24" spans="1:20" ht="15.75" thickBot="1" x14ac:dyDescent="0.25">
      <c r="A24" s="59"/>
      <c r="B24" s="62"/>
      <c r="C24" s="65"/>
      <c r="D24" s="49" t="s">
        <v>103</v>
      </c>
      <c r="E24" s="50"/>
      <c r="F24" s="32">
        <v>139</v>
      </c>
      <c r="G24" s="32">
        <v>41</v>
      </c>
      <c r="H24" s="12">
        <f t="shared" si="0"/>
        <v>180</v>
      </c>
      <c r="I24" s="33">
        <v>1</v>
      </c>
      <c r="J24" s="33"/>
      <c r="K24" s="33"/>
      <c r="L24" s="33">
        <v>3</v>
      </c>
      <c r="M24" s="33"/>
      <c r="N24" s="33"/>
      <c r="O24" s="33"/>
      <c r="P24" s="33"/>
      <c r="Q24" s="33"/>
      <c r="R24" s="33">
        <v>1</v>
      </c>
      <c r="S24" s="36"/>
      <c r="T24" s="20">
        <f t="shared" si="1"/>
        <v>4</v>
      </c>
    </row>
    <row r="25" spans="1:20" ht="15.75" thickBot="1" x14ac:dyDescent="0.25">
      <c r="A25" s="59"/>
      <c r="B25" s="62"/>
      <c r="C25" s="65"/>
      <c r="D25" s="49" t="s">
        <v>104</v>
      </c>
      <c r="E25" s="50"/>
      <c r="F25" s="32">
        <v>134</v>
      </c>
      <c r="G25" s="32">
        <v>39</v>
      </c>
      <c r="H25" s="12">
        <f t="shared" si="0"/>
        <v>173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6"/>
      <c r="T25" s="20">
        <f t="shared" si="1"/>
        <v>0</v>
      </c>
    </row>
    <row r="26" spans="1:20" ht="15.75" thickBot="1" x14ac:dyDescent="0.25">
      <c r="A26" s="59"/>
      <c r="B26" s="62"/>
      <c r="C26" s="65"/>
      <c r="D26" s="49" t="s">
        <v>105</v>
      </c>
      <c r="E26" s="50"/>
      <c r="F26" s="32">
        <v>136</v>
      </c>
      <c r="G26" s="32">
        <v>19</v>
      </c>
      <c r="H26" s="12">
        <f t="shared" si="0"/>
        <v>155</v>
      </c>
      <c r="I26" s="33">
        <v>1</v>
      </c>
      <c r="J26" s="33"/>
      <c r="K26" s="33"/>
      <c r="L26" s="33">
        <v>2</v>
      </c>
      <c r="M26" s="33"/>
      <c r="N26" s="33"/>
      <c r="O26" s="33"/>
      <c r="P26" s="33"/>
      <c r="Q26" s="33"/>
      <c r="R26" s="33">
        <v>1</v>
      </c>
      <c r="S26" s="36"/>
      <c r="T26" s="20">
        <f t="shared" si="1"/>
        <v>3</v>
      </c>
    </row>
    <row r="27" spans="1:20" ht="15.75" thickBot="1" x14ac:dyDescent="0.25">
      <c r="A27" s="59"/>
      <c r="B27" s="62"/>
      <c r="C27" s="65"/>
      <c r="D27" s="49" t="s">
        <v>106</v>
      </c>
      <c r="E27" s="50"/>
      <c r="F27" s="32">
        <v>150</v>
      </c>
      <c r="G27" s="32">
        <v>36</v>
      </c>
      <c r="H27" s="12">
        <f t="shared" si="0"/>
        <v>186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6"/>
      <c r="T27" s="20">
        <f t="shared" si="1"/>
        <v>0</v>
      </c>
    </row>
    <row r="28" spans="1:20" ht="15.75" thickBot="1" x14ac:dyDescent="0.25">
      <c r="A28" s="59"/>
      <c r="B28" s="62"/>
      <c r="C28" s="65"/>
      <c r="D28" s="49" t="s">
        <v>107</v>
      </c>
      <c r="E28" s="50"/>
      <c r="F28" s="32">
        <v>192</v>
      </c>
      <c r="G28" s="32">
        <v>58</v>
      </c>
      <c r="H28" s="12">
        <f t="shared" si="0"/>
        <v>250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6"/>
      <c r="T28" s="20">
        <f t="shared" si="1"/>
        <v>0</v>
      </c>
    </row>
    <row r="29" spans="1:20" ht="15.75" thickBot="1" x14ac:dyDescent="0.25">
      <c r="A29" s="59"/>
      <c r="B29" s="62"/>
      <c r="C29" s="65"/>
      <c r="D29" s="49" t="s">
        <v>108</v>
      </c>
      <c r="E29" s="50"/>
      <c r="F29" s="32">
        <v>688</v>
      </c>
      <c r="G29" s="32">
        <v>251</v>
      </c>
      <c r="H29" s="12">
        <f t="shared" si="0"/>
        <v>939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6"/>
      <c r="T29" s="20">
        <f t="shared" si="1"/>
        <v>0</v>
      </c>
    </row>
    <row r="30" spans="1:20" ht="15.75" thickBot="1" x14ac:dyDescent="0.25">
      <c r="A30" s="59"/>
      <c r="B30" s="62"/>
      <c r="C30" s="65"/>
      <c r="D30" s="49" t="s">
        <v>109</v>
      </c>
      <c r="E30" s="50"/>
      <c r="F30" s="32">
        <v>397</v>
      </c>
      <c r="G30" s="32">
        <v>100</v>
      </c>
      <c r="H30" s="12">
        <f t="shared" si="0"/>
        <v>497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6"/>
      <c r="T30" s="20">
        <f t="shared" si="1"/>
        <v>0</v>
      </c>
    </row>
    <row r="31" spans="1:20" ht="15.75" thickBot="1" x14ac:dyDescent="0.25">
      <c r="A31" s="59"/>
      <c r="B31" s="62"/>
      <c r="C31" s="65"/>
      <c r="D31" s="49" t="s">
        <v>110</v>
      </c>
      <c r="E31" s="50"/>
      <c r="F31" s="32">
        <v>152</v>
      </c>
      <c r="G31" s="32">
        <v>48</v>
      </c>
      <c r="H31" s="12">
        <f t="shared" si="0"/>
        <v>200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6"/>
      <c r="T31" s="20">
        <f t="shared" si="1"/>
        <v>0</v>
      </c>
    </row>
    <row r="32" spans="1:20" ht="15.75" thickBot="1" x14ac:dyDescent="0.25">
      <c r="A32" s="59"/>
      <c r="B32" s="62"/>
      <c r="C32" s="65"/>
      <c r="D32" s="49" t="s">
        <v>111</v>
      </c>
      <c r="E32" s="50"/>
      <c r="F32" s="32">
        <v>196</v>
      </c>
      <c r="G32" s="32">
        <v>25</v>
      </c>
      <c r="H32" s="12">
        <f t="shared" si="0"/>
        <v>221</v>
      </c>
      <c r="I32" s="33">
        <v>3</v>
      </c>
      <c r="J32" s="33"/>
      <c r="K32" s="33"/>
      <c r="L32" s="33">
        <v>6</v>
      </c>
      <c r="M32" s="33"/>
      <c r="N32" s="33"/>
      <c r="O32" s="33"/>
      <c r="P32" s="33"/>
      <c r="Q32" s="33"/>
      <c r="R32" s="33"/>
      <c r="S32" s="36"/>
      <c r="T32" s="20">
        <f t="shared" si="1"/>
        <v>6</v>
      </c>
    </row>
    <row r="33" spans="1:30" ht="15.75" thickBot="1" x14ac:dyDescent="0.25">
      <c r="A33" s="59"/>
      <c r="B33" s="62"/>
      <c r="C33" s="65"/>
      <c r="D33" s="49" t="s">
        <v>112</v>
      </c>
      <c r="E33" s="50"/>
      <c r="F33" s="32">
        <v>49</v>
      </c>
      <c r="G33" s="32">
        <v>11</v>
      </c>
      <c r="H33" s="12">
        <f t="shared" si="0"/>
        <v>60</v>
      </c>
      <c r="I33" s="33">
        <v>1</v>
      </c>
      <c r="J33" s="33"/>
      <c r="K33" s="33"/>
      <c r="L33" s="33">
        <v>3</v>
      </c>
      <c r="M33" s="33"/>
      <c r="N33" s="33"/>
      <c r="O33" s="33"/>
      <c r="P33" s="33"/>
      <c r="Q33" s="33"/>
      <c r="R33" s="33"/>
      <c r="S33" s="36"/>
      <c r="T33" s="20">
        <f t="shared" si="1"/>
        <v>3</v>
      </c>
      <c r="U33" s="3" t="s">
        <v>113</v>
      </c>
      <c r="V33" s="40" t="e">
        <f>#REF!+#REF!</f>
        <v>#REF!</v>
      </c>
      <c r="W33" s="40">
        <f>F33+F34</f>
        <v>431</v>
      </c>
      <c r="X33" s="40">
        <f>G33+G34</f>
        <v>103</v>
      </c>
      <c r="Y33" s="40">
        <f>SUM(W33:X33)</f>
        <v>534</v>
      </c>
      <c r="Z33" s="40">
        <f>I33+I34</f>
        <v>1</v>
      </c>
      <c r="AA33" s="40">
        <f>J33+J34</f>
        <v>0</v>
      </c>
      <c r="AB33" s="40">
        <f>K33+K34</f>
        <v>0</v>
      </c>
      <c r="AC33" s="40">
        <f>L33+L34</f>
        <v>3</v>
      </c>
      <c r="AD33" s="40">
        <f>P33+P34</f>
        <v>0</v>
      </c>
    </row>
    <row r="34" spans="1:30" ht="15.75" thickBot="1" x14ac:dyDescent="0.25">
      <c r="A34" s="59"/>
      <c r="B34" s="62"/>
      <c r="C34" s="65"/>
      <c r="D34" s="49" t="s">
        <v>114</v>
      </c>
      <c r="E34" s="50"/>
      <c r="F34" s="32">
        <v>382</v>
      </c>
      <c r="G34" s="32">
        <v>92</v>
      </c>
      <c r="H34" s="12">
        <f t="shared" si="0"/>
        <v>474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6"/>
      <c r="T34" s="20">
        <f t="shared" si="1"/>
        <v>0</v>
      </c>
    </row>
    <row r="35" spans="1:30" ht="15.75" thickBot="1" x14ac:dyDescent="0.25">
      <c r="A35" s="59"/>
      <c r="B35" s="62"/>
      <c r="C35" s="65"/>
      <c r="D35" s="49" t="s">
        <v>115</v>
      </c>
      <c r="E35" s="50"/>
      <c r="F35" s="32">
        <v>533</v>
      </c>
      <c r="G35" s="32">
        <v>120</v>
      </c>
      <c r="H35" s="12">
        <f t="shared" si="0"/>
        <v>653</v>
      </c>
      <c r="I35" s="33">
        <v>5</v>
      </c>
      <c r="J35" s="33"/>
      <c r="K35" s="33"/>
      <c r="L35" s="33">
        <v>7</v>
      </c>
      <c r="M35" s="33"/>
      <c r="N35" s="33"/>
      <c r="O35" s="33"/>
      <c r="P35" s="33"/>
      <c r="Q35" s="33"/>
      <c r="R35" s="33">
        <v>2</v>
      </c>
      <c r="S35" s="36"/>
      <c r="T35" s="20">
        <f t="shared" si="1"/>
        <v>9</v>
      </c>
      <c r="U35" s="3" t="s">
        <v>116</v>
      </c>
      <c r="V35" s="40" t="e">
        <f>#REF!</f>
        <v>#REF!</v>
      </c>
      <c r="W35" s="42">
        <f>F35</f>
        <v>533</v>
      </c>
      <c r="X35" s="40">
        <f>G35</f>
        <v>120</v>
      </c>
      <c r="Y35" s="40">
        <f>H35</f>
        <v>653</v>
      </c>
      <c r="Z35" s="40">
        <f t="shared" ref="Z35:AC37" si="2">I35</f>
        <v>5</v>
      </c>
      <c r="AA35" s="40">
        <f t="shared" si="2"/>
        <v>0</v>
      </c>
      <c r="AB35" s="40">
        <f t="shared" si="2"/>
        <v>0</v>
      </c>
      <c r="AC35" s="40">
        <f t="shared" si="2"/>
        <v>7</v>
      </c>
      <c r="AD35" s="40">
        <f>P35</f>
        <v>0</v>
      </c>
    </row>
    <row r="36" spans="1:30" ht="15.75" thickBot="1" x14ac:dyDescent="0.25">
      <c r="A36" s="59"/>
      <c r="B36" s="62"/>
      <c r="C36" s="65"/>
      <c r="D36" s="49" t="s">
        <v>117</v>
      </c>
      <c r="E36" s="50"/>
      <c r="F36" s="32">
        <v>406</v>
      </c>
      <c r="G36" s="32">
        <v>125</v>
      </c>
      <c r="H36" s="12">
        <f t="shared" si="0"/>
        <v>531</v>
      </c>
      <c r="I36" s="33">
        <v>3</v>
      </c>
      <c r="J36" s="33"/>
      <c r="K36" s="33"/>
      <c r="L36" s="33">
        <v>7</v>
      </c>
      <c r="M36" s="33"/>
      <c r="N36" s="33"/>
      <c r="O36" s="33"/>
      <c r="P36" s="33"/>
      <c r="Q36" s="33"/>
      <c r="R36" s="33">
        <v>3</v>
      </c>
      <c r="S36" s="36"/>
      <c r="T36" s="20">
        <f t="shared" si="1"/>
        <v>10</v>
      </c>
      <c r="U36" s="3" t="s">
        <v>118</v>
      </c>
      <c r="V36" s="40" t="e">
        <f>#REF!</f>
        <v>#REF!</v>
      </c>
      <c r="W36" s="40">
        <f>F36</f>
        <v>406</v>
      </c>
      <c r="X36" s="40">
        <f>G36</f>
        <v>125</v>
      </c>
      <c r="Y36" s="40">
        <f>SUM(W36:X36)</f>
        <v>531</v>
      </c>
      <c r="Z36" s="40">
        <f t="shared" si="2"/>
        <v>3</v>
      </c>
      <c r="AA36" s="40">
        <f t="shared" si="2"/>
        <v>0</v>
      </c>
      <c r="AB36" s="40">
        <f t="shared" si="2"/>
        <v>0</v>
      </c>
      <c r="AC36" s="40">
        <f t="shared" si="2"/>
        <v>7</v>
      </c>
      <c r="AD36" s="40">
        <f>P36</f>
        <v>0</v>
      </c>
    </row>
    <row r="37" spans="1:30" ht="15.75" thickBot="1" x14ac:dyDescent="0.25">
      <c r="A37" s="59"/>
      <c r="B37" s="62"/>
      <c r="C37" s="65"/>
      <c r="D37" s="49" t="s">
        <v>119</v>
      </c>
      <c r="E37" s="50"/>
      <c r="F37" s="32">
        <v>750</v>
      </c>
      <c r="G37" s="32">
        <v>244</v>
      </c>
      <c r="H37" s="12">
        <f t="shared" si="0"/>
        <v>994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6"/>
      <c r="T37" s="20">
        <f t="shared" si="1"/>
        <v>0</v>
      </c>
      <c r="U37" s="3" t="s">
        <v>120</v>
      </c>
      <c r="V37" s="40" t="e">
        <f>#REF!</f>
        <v>#REF!</v>
      </c>
      <c r="W37" s="40">
        <f>F37</f>
        <v>750</v>
      </c>
      <c r="X37" s="40">
        <f>G37</f>
        <v>244</v>
      </c>
      <c r="Y37" s="40">
        <f>SUM(W37:X37)</f>
        <v>994</v>
      </c>
      <c r="Z37" s="40">
        <f t="shared" si="2"/>
        <v>0</v>
      </c>
      <c r="AA37" s="40">
        <f t="shared" si="2"/>
        <v>0</v>
      </c>
      <c r="AB37" s="40">
        <f t="shared" si="2"/>
        <v>0</v>
      </c>
      <c r="AC37" s="40">
        <f t="shared" si="2"/>
        <v>0</v>
      </c>
      <c r="AD37" s="40">
        <f>P37</f>
        <v>0</v>
      </c>
    </row>
    <row r="38" spans="1:30" ht="15.75" thickBot="1" x14ac:dyDescent="0.25">
      <c r="A38" s="59"/>
      <c r="B38" s="62"/>
      <c r="C38" s="65"/>
      <c r="D38" s="49" t="s">
        <v>121</v>
      </c>
      <c r="E38" s="50"/>
      <c r="F38" s="32">
        <v>306</v>
      </c>
      <c r="G38" s="32">
        <v>123</v>
      </c>
      <c r="H38" s="12">
        <f t="shared" si="0"/>
        <v>429</v>
      </c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6"/>
      <c r="T38" s="20">
        <f t="shared" si="1"/>
        <v>0</v>
      </c>
      <c r="U38" s="3" t="s">
        <v>122</v>
      </c>
      <c r="V38" s="40" t="e">
        <f>#REF!+#REF!+#REF!</f>
        <v>#REF!</v>
      </c>
      <c r="W38" s="40">
        <f>F38+F39+F40</f>
        <v>835</v>
      </c>
      <c r="X38" s="40">
        <f>G38+G39+G40</f>
        <v>207</v>
      </c>
      <c r="Y38" s="40">
        <f>SUM(W38:X38)</f>
        <v>1042</v>
      </c>
      <c r="Z38" s="40">
        <f>I38+I39+I40</f>
        <v>3</v>
      </c>
      <c r="AA38" s="40">
        <f>J38+J39+J40</f>
        <v>0</v>
      </c>
      <c r="AB38" s="40">
        <f>K38+K39+K40</f>
        <v>0</v>
      </c>
      <c r="AC38" s="40">
        <f>L38+L39+L40</f>
        <v>6</v>
      </c>
      <c r="AD38" s="40">
        <f>P38+P39+P40</f>
        <v>0</v>
      </c>
    </row>
    <row r="39" spans="1:30" ht="15.75" thickBot="1" x14ac:dyDescent="0.25">
      <c r="A39" s="59"/>
      <c r="B39" s="62"/>
      <c r="C39" s="65"/>
      <c r="D39" s="49" t="s">
        <v>123</v>
      </c>
      <c r="E39" s="50"/>
      <c r="F39" s="32">
        <v>332</v>
      </c>
      <c r="G39" s="32">
        <f>54+2+6</f>
        <v>62</v>
      </c>
      <c r="H39" s="12">
        <f t="shared" si="0"/>
        <v>394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6"/>
      <c r="T39" s="20">
        <f t="shared" si="1"/>
        <v>0</v>
      </c>
    </row>
    <row r="40" spans="1:30" ht="15.75" thickBot="1" x14ac:dyDescent="0.25">
      <c r="A40" s="59"/>
      <c r="B40" s="62"/>
      <c r="C40" s="65"/>
      <c r="D40" s="49" t="s">
        <v>124</v>
      </c>
      <c r="E40" s="50"/>
      <c r="F40" s="32">
        <v>197</v>
      </c>
      <c r="G40" s="32">
        <v>22</v>
      </c>
      <c r="H40" s="12">
        <f t="shared" si="0"/>
        <v>219</v>
      </c>
      <c r="I40" s="33">
        <v>3</v>
      </c>
      <c r="J40" s="33"/>
      <c r="K40" s="33"/>
      <c r="L40" s="33">
        <v>6</v>
      </c>
      <c r="M40" s="33"/>
      <c r="N40" s="33"/>
      <c r="O40" s="33"/>
      <c r="P40" s="33"/>
      <c r="Q40" s="33"/>
      <c r="R40" s="33"/>
      <c r="S40" s="36"/>
      <c r="T40" s="20">
        <f t="shared" si="1"/>
        <v>6</v>
      </c>
    </row>
    <row r="41" spans="1:30" ht="15.75" thickBot="1" x14ac:dyDescent="0.25">
      <c r="A41" s="59"/>
      <c r="B41" s="62"/>
      <c r="C41" s="65"/>
      <c r="D41" s="49" t="s">
        <v>125</v>
      </c>
      <c r="E41" s="50"/>
      <c r="F41" s="32">
        <v>83</v>
      </c>
      <c r="G41" s="32">
        <v>39</v>
      </c>
      <c r="H41" s="12">
        <f t="shared" si="0"/>
        <v>122</v>
      </c>
      <c r="I41" s="33">
        <v>1</v>
      </c>
      <c r="J41" s="33"/>
      <c r="K41" s="33"/>
      <c r="L41" s="33">
        <v>2</v>
      </c>
      <c r="M41" s="33"/>
      <c r="N41" s="33"/>
      <c r="O41" s="33"/>
      <c r="P41" s="33"/>
      <c r="Q41" s="33"/>
      <c r="R41" s="33">
        <v>1</v>
      </c>
      <c r="S41" s="36"/>
      <c r="T41" s="20">
        <f t="shared" si="1"/>
        <v>3</v>
      </c>
      <c r="U41" s="3" t="s">
        <v>126</v>
      </c>
      <c r="V41" s="40" t="e">
        <f>#REF!+#REF!</f>
        <v>#REF!</v>
      </c>
      <c r="W41" s="40">
        <f>F41+F42</f>
        <v>674</v>
      </c>
      <c r="X41" s="40">
        <f>G41+G42</f>
        <v>167</v>
      </c>
      <c r="Y41" s="40">
        <f>SUM(W41:X41)</f>
        <v>841</v>
      </c>
      <c r="Z41" s="40">
        <f>I41+I42</f>
        <v>1</v>
      </c>
      <c r="AA41" s="40">
        <f>J41+J42</f>
        <v>0</v>
      </c>
      <c r="AB41" s="40">
        <f>K41+K42</f>
        <v>0</v>
      </c>
      <c r="AC41" s="40">
        <f>L41+L42</f>
        <v>2</v>
      </c>
      <c r="AD41" s="40">
        <f>P41+P42</f>
        <v>0</v>
      </c>
    </row>
    <row r="42" spans="1:30" ht="15.75" thickBot="1" x14ac:dyDescent="0.25">
      <c r="A42" s="59"/>
      <c r="B42" s="62"/>
      <c r="C42" s="65"/>
      <c r="D42" s="49" t="s">
        <v>127</v>
      </c>
      <c r="E42" s="50"/>
      <c r="F42" s="32">
        <v>591</v>
      </c>
      <c r="G42" s="32">
        <v>128</v>
      </c>
      <c r="H42" s="12">
        <f t="shared" si="0"/>
        <v>719</v>
      </c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6"/>
      <c r="T42" s="20">
        <f t="shared" si="1"/>
        <v>0</v>
      </c>
    </row>
    <row r="43" spans="1:30" ht="15.75" thickBot="1" x14ac:dyDescent="0.25">
      <c r="A43" s="59"/>
      <c r="B43" s="62"/>
      <c r="C43" s="65"/>
      <c r="D43" s="49" t="s">
        <v>128</v>
      </c>
      <c r="E43" s="50"/>
      <c r="F43" s="32">
        <v>63</v>
      </c>
      <c r="G43" s="32">
        <v>19</v>
      </c>
      <c r="H43" s="12">
        <f t="shared" si="0"/>
        <v>82</v>
      </c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6"/>
      <c r="T43" s="20">
        <f>SUM(K43:S43)</f>
        <v>0</v>
      </c>
      <c r="U43" s="3" t="s">
        <v>129</v>
      </c>
      <c r="V43" s="40" t="e">
        <f>#REF!+#REF!</f>
        <v>#REF!</v>
      </c>
      <c r="W43" s="40">
        <f>F43+F44</f>
        <v>280</v>
      </c>
      <c r="X43" s="40">
        <f>G43+G44</f>
        <v>42</v>
      </c>
      <c r="Y43" s="40">
        <f>H43+H44</f>
        <v>322</v>
      </c>
      <c r="Z43" s="40">
        <f>I43+I44</f>
        <v>0</v>
      </c>
      <c r="AA43" s="40">
        <f>J43+J44</f>
        <v>0</v>
      </c>
      <c r="AB43" s="40">
        <f>K43+K44</f>
        <v>0</v>
      </c>
      <c r="AC43" s="40">
        <f>L43+L44</f>
        <v>0</v>
      </c>
      <c r="AD43" s="40">
        <f>P43+P44</f>
        <v>0</v>
      </c>
    </row>
    <row r="44" spans="1:30" ht="15.75" thickBot="1" x14ac:dyDescent="0.25">
      <c r="A44" s="59"/>
      <c r="B44" s="62"/>
      <c r="C44" s="65"/>
      <c r="D44" s="47" t="s">
        <v>130</v>
      </c>
      <c r="E44" s="48"/>
      <c r="F44" s="32">
        <v>217</v>
      </c>
      <c r="G44" s="32">
        <v>23</v>
      </c>
      <c r="H44" s="12">
        <f t="shared" si="0"/>
        <v>240</v>
      </c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6"/>
      <c r="T44" s="20">
        <f t="shared" si="1"/>
        <v>0</v>
      </c>
      <c r="U44" s="3" t="s">
        <v>131</v>
      </c>
      <c r="V44" s="40">
        <f>H43+H44</f>
        <v>322</v>
      </c>
      <c r="W44" s="3">
        <v>1079</v>
      </c>
    </row>
    <row r="45" spans="1:30" ht="15.75" thickBot="1" x14ac:dyDescent="0.25">
      <c r="A45" s="59"/>
      <c r="B45" s="62"/>
      <c r="C45" s="65"/>
      <c r="D45" s="47" t="s">
        <v>132</v>
      </c>
      <c r="E45" s="48"/>
      <c r="F45" s="32">
        <v>49</v>
      </c>
      <c r="G45" s="32">
        <v>6</v>
      </c>
      <c r="H45" s="12">
        <f t="shared" si="0"/>
        <v>55</v>
      </c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6"/>
      <c r="T45" s="20">
        <f t="shared" si="1"/>
        <v>0</v>
      </c>
      <c r="V45" s="40"/>
    </row>
    <row r="46" spans="1:30" ht="15.75" thickBot="1" x14ac:dyDescent="0.25">
      <c r="A46" s="59"/>
      <c r="B46" s="62"/>
      <c r="C46" s="65"/>
      <c r="D46" s="47" t="s">
        <v>133</v>
      </c>
      <c r="E46" s="48"/>
      <c r="F46" s="32">
        <v>40</v>
      </c>
      <c r="G46" s="32">
        <v>3</v>
      </c>
      <c r="H46" s="12">
        <f t="shared" si="0"/>
        <v>43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6"/>
      <c r="T46" s="20">
        <f t="shared" si="1"/>
        <v>0</v>
      </c>
      <c r="V46" s="40"/>
    </row>
    <row r="47" spans="1:30" ht="15.75" thickBot="1" x14ac:dyDescent="0.25">
      <c r="A47" s="59"/>
      <c r="B47" s="62"/>
      <c r="C47" s="65"/>
      <c r="D47" s="47" t="s">
        <v>134</v>
      </c>
      <c r="E47" s="48"/>
      <c r="F47" s="32">
        <v>321</v>
      </c>
      <c r="G47" s="32">
        <v>51</v>
      </c>
      <c r="H47" s="12">
        <f t="shared" si="0"/>
        <v>372</v>
      </c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6"/>
      <c r="T47" s="20">
        <f t="shared" si="1"/>
        <v>0</v>
      </c>
      <c r="V47" s="40"/>
    </row>
    <row r="48" spans="1:30" ht="15.75" thickBot="1" x14ac:dyDescent="0.25">
      <c r="A48" s="59"/>
      <c r="B48" s="62"/>
      <c r="C48" s="65"/>
      <c r="D48" s="47" t="s">
        <v>135</v>
      </c>
      <c r="F48" s="32">
        <v>79</v>
      </c>
      <c r="G48" s="32">
        <v>18</v>
      </c>
      <c r="H48" s="12">
        <f t="shared" si="0"/>
        <v>97</v>
      </c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6"/>
      <c r="T48" s="20">
        <f t="shared" si="1"/>
        <v>0</v>
      </c>
      <c r="V48" s="40"/>
    </row>
    <row r="49" spans="1:25" ht="15.75" thickBot="1" x14ac:dyDescent="0.25">
      <c r="A49" s="59"/>
      <c r="B49" s="62"/>
      <c r="C49" s="65"/>
      <c r="D49" s="47" t="s">
        <v>136</v>
      </c>
      <c r="E49" s="48"/>
      <c r="F49" s="32">
        <v>70</v>
      </c>
      <c r="G49" s="32">
        <v>40</v>
      </c>
      <c r="H49" s="12">
        <f t="shared" si="0"/>
        <v>110</v>
      </c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6"/>
      <c r="T49" s="20">
        <f t="shared" si="1"/>
        <v>0</v>
      </c>
      <c r="V49" s="40"/>
    </row>
    <row r="50" spans="1:25" ht="15.75" thickBot="1" x14ac:dyDescent="0.25">
      <c r="A50" s="59"/>
      <c r="B50" s="62"/>
      <c r="C50" s="65"/>
      <c r="D50" s="47" t="s">
        <v>137</v>
      </c>
      <c r="E50" s="48"/>
      <c r="F50" s="32">
        <v>265</v>
      </c>
      <c r="G50" s="32">
        <v>60</v>
      </c>
      <c r="H50" s="12">
        <f t="shared" si="0"/>
        <v>325</v>
      </c>
      <c r="I50" s="33">
        <v>1</v>
      </c>
      <c r="J50" s="33"/>
      <c r="K50" s="33"/>
      <c r="L50" s="33">
        <v>2</v>
      </c>
      <c r="M50" s="33"/>
      <c r="N50" s="33"/>
      <c r="O50" s="33"/>
      <c r="P50" s="33"/>
      <c r="Q50" s="33"/>
      <c r="R50" s="33">
        <v>2</v>
      </c>
      <c r="S50" s="36"/>
      <c r="T50" s="20">
        <f t="shared" si="1"/>
        <v>4</v>
      </c>
      <c r="V50" s="40"/>
    </row>
    <row r="51" spans="1:25" ht="15.75" thickBot="1" x14ac:dyDescent="0.25">
      <c r="A51" s="59"/>
      <c r="B51" s="62"/>
      <c r="C51" s="65"/>
      <c r="D51" s="47" t="s">
        <v>138</v>
      </c>
      <c r="E51" s="48"/>
      <c r="F51" s="32">
        <v>145</v>
      </c>
      <c r="G51" s="32">
        <v>40</v>
      </c>
      <c r="H51" s="12">
        <f t="shared" si="0"/>
        <v>185</v>
      </c>
      <c r="I51" s="33">
        <v>1</v>
      </c>
      <c r="J51" s="33"/>
      <c r="K51" s="33"/>
      <c r="L51" s="33">
        <v>2</v>
      </c>
      <c r="M51" s="33"/>
      <c r="N51" s="33"/>
      <c r="O51" s="33"/>
      <c r="P51" s="33"/>
      <c r="Q51" s="33"/>
      <c r="R51" s="33">
        <v>2</v>
      </c>
      <c r="S51" s="36"/>
      <c r="T51" s="20">
        <f t="shared" si="1"/>
        <v>4</v>
      </c>
      <c r="V51" s="40"/>
    </row>
    <row r="52" spans="1:25" ht="15.75" thickBot="1" x14ac:dyDescent="0.25">
      <c r="A52" s="59"/>
      <c r="B52" s="62"/>
      <c r="C52" s="65"/>
      <c r="D52" s="47" t="s">
        <v>139</v>
      </c>
      <c r="E52" s="48"/>
      <c r="F52" s="32">
        <v>99</v>
      </c>
      <c r="G52" s="32">
        <v>24</v>
      </c>
      <c r="H52" s="12">
        <f t="shared" si="0"/>
        <v>123</v>
      </c>
      <c r="I52" s="33">
        <v>1</v>
      </c>
      <c r="J52" s="33"/>
      <c r="K52" s="33"/>
      <c r="L52" s="33">
        <v>2</v>
      </c>
      <c r="M52" s="33"/>
      <c r="N52" s="33"/>
      <c r="O52" s="33"/>
      <c r="P52" s="33"/>
      <c r="Q52" s="33"/>
      <c r="R52" s="33">
        <v>1</v>
      </c>
      <c r="S52" s="36"/>
      <c r="T52" s="20">
        <f t="shared" si="1"/>
        <v>3</v>
      </c>
      <c r="V52" s="40"/>
    </row>
    <row r="53" spans="1:25" ht="15.75" thickBot="1" x14ac:dyDescent="0.25">
      <c r="A53" s="59"/>
      <c r="B53" s="62"/>
      <c r="C53" s="65"/>
      <c r="D53" s="47" t="s">
        <v>140</v>
      </c>
      <c r="E53" s="48"/>
      <c r="F53" s="32">
        <v>192</v>
      </c>
      <c r="G53" s="32">
        <v>32</v>
      </c>
      <c r="H53" s="12">
        <f t="shared" si="0"/>
        <v>224</v>
      </c>
      <c r="I53" s="33">
        <v>1</v>
      </c>
      <c r="J53" s="33"/>
      <c r="K53" s="33"/>
      <c r="L53" s="33">
        <v>2</v>
      </c>
      <c r="M53" s="33"/>
      <c r="N53" s="33"/>
      <c r="O53" s="33"/>
      <c r="P53" s="33"/>
      <c r="Q53" s="33"/>
      <c r="R53" s="33"/>
      <c r="S53" s="36"/>
      <c r="T53" s="20">
        <f t="shared" si="1"/>
        <v>2</v>
      </c>
      <c r="V53" s="40"/>
    </row>
    <row r="54" spans="1:25" ht="15.75" thickBot="1" x14ac:dyDescent="0.25">
      <c r="A54" s="59"/>
      <c r="B54" s="62"/>
      <c r="C54" s="65"/>
      <c r="D54" s="47" t="s">
        <v>141</v>
      </c>
      <c r="E54" s="48"/>
      <c r="F54" s="32">
        <v>90</v>
      </c>
      <c r="G54" s="32">
        <v>24</v>
      </c>
      <c r="H54" s="12">
        <f t="shared" si="0"/>
        <v>114</v>
      </c>
      <c r="I54" s="33">
        <v>1</v>
      </c>
      <c r="J54" s="33"/>
      <c r="K54" s="33"/>
      <c r="L54" s="33">
        <v>2</v>
      </c>
      <c r="M54" s="33"/>
      <c r="N54" s="33"/>
      <c r="O54" s="33"/>
      <c r="P54" s="33"/>
      <c r="Q54" s="33"/>
      <c r="R54" s="33"/>
      <c r="S54" s="36"/>
      <c r="T54" s="20">
        <f t="shared" si="1"/>
        <v>2</v>
      </c>
      <c r="V54" s="40"/>
    </row>
    <row r="55" spans="1:25" ht="15.75" thickBot="1" x14ac:dyDescent="0.25">
      <c r="A55" s="59"/>
      <c r="B55" s="62"/>
      <c r="C55" s="65"/>
      <c r="D55" s="47" t="s">
        <v>142</v>
      </c>
      <c r="E55" s="48"/>
      <c r="F55" s="32">
        <v>55</v>
      </c>
      <c r="G55" s="32">
        <v>13</v>
      </c>
      <c r="H55" s="12">
        <f t="shared" si="0"/>
        <v>68</v>
      </c>
      <c r="I55" s="33">
        <v>1</v>
      </c>
      <c r="J55" s="33"/>
      <c r="K55" s="33"/>
      <c r="L55" s="33">
        <v>2</v>
      </c>
      <c r="M55" s="33"/>
      <c r="N55" s="33"/>
      <c r="O55" s="33"/>
      <c r="P55" s="33"/>
      <c r="Q55" s="33"/>
      <c r="R55" s="33"/>
      <c r="S55" s="36"/>
      <c r="T55" s="20">
        <f>SUM(K55:S55)</f>
        <v>2</v>
      </c>
      <c r="V55" s="40"/>
    </row>
    <row r="56" spans="1:25" ht="15.75" thickBot="1" x14ac:dyDescent="0.25">
      <c r="A56" s="59"/>
      <c r="B56" s="62"/>
      <c r="C56" s="65"/>
      <c r="D56" s="49" t="s">
        <v>143</v>
      </c>
      <c r="E56" s="50"/>
      <c r="F56" s="32">
        <v>48</v>
      </c>
      <c r="G56" s="32">
        <v>19</v>
      </c>
      <c r="H56" s="12">
        <f t="shared" si="0"/>
        <v>67</v>
      </c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6"/>
      <c r="T56" s="20">
        <f t="shared" si="1"/>
        <v>0</v>
      </c>
      <c r="V56" s="40"/>
    </row>
    <row r="57" spans="1:25" ht="43.5" customHeight="1" thickBot="1" x14ac:dyDescent="0.25">
      <c r="A57" s="60"/>
      <c r="B57" s="63"/>
      <c r="C57" s="66"/>
      <c r="D57" s="26" t="s">
        <v>70</v>
      </c>
      <c r="E57" s="21">
        <f>COUNTIF(H12:H56,"&gt;0.1")</f>
        <v>45</v>
      </c>
      <c r="F57" s="22">
        <f>SUM(F12:F56)</f>
        <v>9448</v>
      </c>
      <c r="G57" s="22">
        <f>SUM(G12:G56)</f>
        <v>2660</v>
      </c>
      <c r="H57" s="22">
        <f>SUM(H12:H56)</f>
        <v>12108</v>
      </c>
      <c r="I57" s="22">
        <f t="shared" ref="I57:T57" si="3">SUM(I12:I56)</f>
        <v>42</v>
      </c>
      <c r="J57" s="22">
        <f t="shared" si="3"/>
        <v>0</v>
      </c>
      <c r="K57" s="22">
        <f t="shared" si="3"/>
        <v>0</v>
      </c>
      <c r="L57" s="22">
        <f t="shared" si="3"/>
        <v>93</v>
      </c>
      <c r="M57" s="22">
        <f t="shared" si="3"/>
        <v>0</v>
      </c>
      <c r="N57" s="22">
        <f t="shared" si="3"/>
        <v>0</v>
      </c>
      <c r="O57" s="22">
        <f t="shared" si="3"/>
        <v>0</v>
      </c>
      <c r="P57" s="22">
        <f t="shared" si="3"/>
        <v>0</v>
      </c>
      <c r="Q57" s="22">
        <f t="shared" si="3"/>
        <v>0</v>
      </c>
      <c r="R57" s="22">
        <f t="shared" si="3"/>
        <v>19</v>
      </c>
      <c r="S57" s="24">
        <f t="shared" si="3"/>
        <v>0</v>
      </c>
      <c r="T57" s="25">
        <f t="shared" si="3"/>
        <v>112</v>
      </c>
      <c r="V57" s="40" t="e">
        <f>SUM(V43:V56)</f>
        <v>#REF!</v>
      </c>
      <c r="W57" s="40">
        <f>SUM(W13:W56)</f>
        <v>9049</v>
      </c>
      <c r="X57" s="40">
        <f>SUM(X13:X56)</f>
        <v>2321</v>
      </c>
      <c r="Y57" s="40">
        <f>SUM(Y13:Y56)</f>
        <v>10291</v>
      </c>
    </row>
    <row r="58" spans="1:25" ht="18.75" customHeight="1" thickTop="1" x14ac:dyDescent="0.2">
      <c r="A58" s="16" t="s">
        <v>71</v>
      </c>
      <c r="B58" s="16"/>
      <c r="C58" s="16"/>
      <c r="D58" s="52" t="s">
        <v>72</v>
      </c>
      <c r="E58" s="52"/>
      <c r="F58" s="17"/>
      <c r="G58" s="17"/>
      <c r="H58" s="17"/>
    </row>
    <row r="60" spans="1:25" x14ac:dyDescent="0.2">
      <c r="A60" s="51" t="s">
        <v>73</v>
      </c>
      <c r="B60" s="51"/>
      <c r="C60" s="51"/>
      <c r="D60" s="51"/>
      <c r="E60" s="51"/>
      <c r="F60" s="51"/>
      <c r="G60" s="51"/>
      <c r="H60" s="51"/>
      <c r="N60" s="51" t="s">
        <v>74</v>
      </c>
      <c r="O60" s="51"/>
      <c r="P60" s="51"/>
      <c r="Q60" s="51"/>
      <c r="R60" s="51"/>
      <c r="S60" s="51"/>
      <c r="T60" s="51"/>
    </row>
    <row r="61" spans="1:25" x14ac:dyDescent="0.2">
      <c r="A61" s="16"/>
      <c r="B61" s="16"/>
      <c r="C61" s="16"/>
      <c r="D61" s="16"/>
      <c r="E61" s="16"/>
      <c r="F61" s="16"/>
      <c r="G61" s="16"/>
      <c r="H61" s="16"/>
    </row>
    <row r="62" spans="1:25" x14ac:dyDescent="0.2">
      <c r="A62" s="16"/>
      <c r="B62" s="16"/>
      <c r="C62" s="16"/>
      <c r="D62" s="16"/>
      <c r="E62" s="16"/>
      <c r="F62" s="16"/>
      <c r="G62" s="16"/>
      <c r="H62" s="16"/>
    </row>
    <row r="63" spans="1:25" x14ac:dyDescent="0.2">
      <c r="A63" s="51" t="s">
        <v>144</v>
      </c>
      <c r="B63" s="51"/>
      <c r="C63" s="51"/>
      <c r="D63" s="51"/>
      <c r="E63" s="51"/>
      <c r="F63" s="51"/>
      <c r="G63" s="51"/>
      <c r="H63" s="51"/>
      <c r="N63" s="51" t="str">
        <f>'Chapantongo  '!$P$51</f>
        <v>xxxxxxxxxxxxxxxxxxxxxx</v>
      </c>
      <c r="O63" s="51"/>
      <c r="P63" s="51"/>
      <c r="Q63" s="51"/>
      <c r="R63" s="51"/>
      <c r="S63" s="51"/>
      <c r="T63" s="51"/>
    </row>
    <row r="64" spans="1:25" ht="13.5" thickBot="1" x14ac:dyDescent="0.25">
      <c r="A64" s="53" t="s">
        <v>145</v>
      </c>
      <c r="B64" s="53"/>
      <c r="C64" s="53"/>
      <c r="D64" s="53"/>
      <c r="E64" s="53"/>
      <c r="F64" s="53"/>
      <c r="G64" s="53"/>
      <c r="H64" s="53"/>
      <c r="N64" s="54" t="s">
        <v>78</v>
      </c>
      <c r="O64" s="54"/>
      <c r="P64" s="54"/>
      <c r="Q64" s="54"/>
      <c r="R64" s="54"/>
      <c r="S64" s="54"/>
      <c r="T64" s="54"/>
    </row>
    <row r="65" spans="1:20" x14ac:dyDescent="0.2">
      <c r="A65" s="51" t="s">
        <v>79</v>
      </c>
      <c r="B65" s="51"/>
      <c r="C65" s="51"/>
      <c r="D65" s="51"/>
      <c r="E65" s="51"/>
      <c r="F65" s="51"/>
      <c r="G65" s="51"/>
      <c r="H65" s="51"/>
      <c r="N65" s="51" t="s">
        <v>80</v>
      </c>
      <c r="O65" s="51"/>
      <c r="P65" s="51"/>
      <c r="Q65" s="51"/>
      <c r="R65" s="51"/>
      <c r="S65" s="51"/>
      <c r="T65" s="51"/>
    </row>
    <row r="71" spans="1:20" x14ac:dyDescent="0.2">
      <c r="C71" s="3" t="s">
        <v>146</v>
      </c>
    </row>
  </sheetData>
  <sheetProtection insertRows="0" deleteRows="0" autoFilter="0"/>
  <mergeCells count="60">
    <mergeCell ref="D31:E31"/>
    <mergeCell ref="D32:E32"/>
    <mergeCell ref="D27:E27"/>
    <mergeCell ref="D28:E28"/>
    <mergeCell ref="D29:E29"/>
    <mergeCell ref="D22:E22"/>
    <mergeCell ref="D24:E24"/>
    <mergeCell ref="D25:E25"/>
    <mergeCell ref="D8:E8"/>
    <mergeCell ref="D18:E18"/>
    <mergeCell ref="D19:E19"/>
    <mergeCell ref="D14:E14"/>
    <mergeCell ref="D15:E15"/>
    <mergeCell ref="D20:E20"/>
    <mergeCell ref="F10:G10"/>
    <mergeCell ref="D17:E17"/>
    <mergeCell ref="H10:H11"/>
    <mergeCell ref="A1:T1"/>
    <mergeCell ref="A2:T2"/>
    <mergeCell ref="A3:T3"/>
    <mergeCell ref="A4:T4"/>
    <mergeCell ref="A6:T6"/>
    <mergeCell ref="A7:T7"/>
    <mergeCell ref="A8:C8"/>
    <mergeCell ref="A10:A11"/>
    <mergeCell ref="B10:B11"/>
    <mergeCell ref="C10:C11"/>
    <mergeCell ref="D10:E11"/>
    <mergeCell ref="D16:E16"/>
    <mergeCell ref="I10:J10"/>
    <mergeCell ref="K10:T10"/>
    <mergeCell ref="A12:A57"/>
    <mergeCell ref="B12:B57"/>
    <mergeCell ref="C12:C57"/>
    <mergeCell ref="D12:E12"/>
    <mergeCell ref="D13:E13"/>
    <mergeCell ref="D26:E26"/>
    <mergeCell ref="D33:E33"/>
    <mergeCell ref="D56:E56"/>
    <mergeCell ref="D21:E21"/>
    <mergeCell ref="D36:E36"/>
    <mergeCell ref="D34:E34"/>
    <mergeCell ref="D35:E35"/>
    <mergeCell ref="D30:E30"/>
    <mergeCell ref="D43:E43"/>
    <mergeCell ref="D37:E37"/>
    <mergeCell ref="A65:H65"/>
    <mergeCell ref="N65:T65"/>
    <mergeCell ref="D58:E58"/>
    <mergeCell ref="A60:H60"/>
    <mergeCell ref="N60:T60"/>
    <mergeCell ref="A64:H64"/>
    <mergeCell ref="N64:T64"/>
    <mergeCell ref="N63:T63"/>
    <mergeCell ref="A63:H63"/>
    <mergeCell ref="D38:E38"/>
    <mergeCell ref="D39:E39"/>
    <mergeCell ref="D40:E40"/>
    <mergeCell ref="D41:E41"/>
    <mergeCell ref="D42:E42"/>
  </mergeCells>
  <conditionalFormatting sqref="D12:D20">
    <cfRule type="cellIs" dxfId="59" priority="39" stopIfTrue="1" operator="equal">
      <formula>0</formula>
    </cfRule>
    <cfRule type="containsBlanks" dxfId="58" priority="40" stopIfTrue="1">
      <formula>LEN(TRIM(D12))=0</formula>
    </cfRule>
  </conditionalFormatting>
  <conditionalFormatting sqref="D12:D55">
    <cfRule type="containsBlanks" dxfId="57" priority="28" stopIfTrue="1">
      <formula>LEN(TRIM(D12))=0</formula>
    </cfRule>
  </conditionalFormatting>
  <conditionalFormatting sqref="D12:D56">
    <cfRule type="cellIs" dxfId="56" priority="25" stopIfTrue="1" operator="equal">
      <formula>0</formula>
    </cfRule>
  </conditionalFormatting>
  <conditionalFormatting sqref="D20">
    <cfRule type="containsBlanks" dxfId="55" priority="18" stopIfTrue="1">
      <formula>LEN(TRIM(D20))=0</formula>
    </cfRule>
    <cfRule type="cellIs" dxfId="54" priority="19" stopIfTrue="1" operator="equal">
      <formula>0</formula>
    </cfRule>
  </conditionalFormatting>
  <conditionalFormatting sqref="D20:D55">
    <cfRule type="cellIs" dxfId="53" priority="17" stopIfTrue="1" operator="equal">
      <formula>0</formula>
    </cfRule>
    <cfRule type="containsBlanks" dxfId="52" priority="20" stopIfTrue="1">
      <formula>LEN(TRIM(D20))=0</formula>
    </cfRule>
  </conditionalFormatting>
  <conditionalFormatting sqref="D21">
    <cfRule type="containsBlanks" dxfId="51" priority="26" stopIfTrue="1">
      <formula>LEN(TRIM(D21))=0</formula>
    </cfRule>
    <cfRule type="cellIs" dxfId="50" priority="27" stopIfTrue="1" operator="equal">
      <formula>0</formula>
    </cfRule>
  </conditionalFormatting>
  <conditionalFormatting sqref="D21:D55">
    <cfRule type="cellIs" dxfId="49" priority="23" stopIfTrue="1" operator="equal">
      <formula>0</formula>
    </cfRule>
    <cfRule type="containsBlanks" dxfId="48" priority="24" stopIfTrue="1">
      <formula>LEN(TRIM(D21))=0</formula>
    </cfRule>
  </conditionalFormatting>
  <conditionalFormatting sqref="D22:D55">
    <cfRule type="cellIs" dxfId="47" priority="31" stopIfTrue="1" operator="equal">
      <formula>0</formula>
    </cfRule>
  </conditionalFormatting>
  <conditionalFormatting sqref="D22:D56">
    <cfRule type="containsBlanks" dxfId="46" priority="32" stopIfTrue="1">
      <formula>LEN(TRIM(D22))=0</formula>
    </cfRule>
  </conditionalFormatting>
  <conditionalFormatting sqref="D56">
    <cfRule type="cellIs" dxfId="45" priority="35" stopIfTrue="1" operator="equal">
      <formula>0</formula>
    </cfRule>
    <cfRule type="containsBlanks" dxfId="44" priority="36" stopIfTrue="1">
      <formula>LEN(TRIM(D56))=0</formula>
    </cfRule>
  </conditionalFormatting>
  <conditionalFormatting sqref="F12:G21 F24:G56">
    <cfRule type="cellIs" dxfId="29" priority="75" stopIfTrue="1" operator="equal">
      <formula>0</formula>
    </cfRule>
    <cfRule type="containsBlanks" dxfId="28" priority="76" stopIfTrue="1">
      <formula>LEN(TRIM(F12))=0</formula>
    </cfRule>
  </conditionalFormatting>
  <conditionalFormatting sqref="F12:G56">
    <cfRule type="cellIs" dxfId="27" priority="65" stopIfTrue="1" operator="equal">
      <formula>0</formula>
    </cfRule>
    <cfRule type="containsBlanks" dxfId="26" priority="68" stopIfTrue="1">
      <formula>LEN(TRIM(F12))=0</formula>
    </cfRule>
  </conditionalFormatting>
  <conditionalFormatting sqref="F22:G23">
    <cfRule type="containsBlanks" dxfId="25" priority="66" stopIfTrue="1">
      <formula>LEN(TRIM(F22))=0</formula>
    </cfRule>
    <cfRule type="cellIs" dxfId="24" priority="67" stopIfTrue="1" operator="equal">
      <formula>0</formula>
    </cfRule>
  </conditionalFormatting>
  <conditionalFormatting sqref="H12:H56">
    <cfRule type="cellIs" dxfId="23" priority="161" stopIfTrue="1" operator="equal">
      <formula>0</formula>
    </cfRule>
    <cfRule type="containsBlanks" dxfId="22" priority="162" stopIfTrue="1">
      <formula>LEN(TRIM(H12))=0</formula>
    </cfRule>
    <cfRule type="cellIs" dxfId="21" priority="163" stopIfTrue="1" operator="equal">
      <formula>0</formula>
    </cfRule>
    <cfRule type="containsBlanks" dxfId="20" priority="164" stopIfTrue="1">
      <formula>LEN(TRIM(H12))=0</formula>
    </cfRule>
  </conditionalFormatting>
  <conditionalFormatting sqref="I12:Q21 I24:Q56">
    <cfRule type="cellIs" dxfId="14" priority="47" stopIfTrue="1" operator="equal">
      <formula>0</formula>
    </cfRule>
    <cfRule type="containsBlanks" dxfId="13" priority="48" stopIfTrue="1">
      <formula>LEN(TRIM(I12))=0</formula>
    </cfRule>
  </conditionalFormatting>
  <conditionalFormatting sqref="I12:Q56">
    <cfRule type="containsBlanks" dxfId="12" priority="44" stopIfTrue="1">
      <formula>LEN(TRIM(I12))=0</formula>
    </cfRule>
  </conditionalFormatting>
  <conditionalFormatting sqref="I22:Q23">
    <cfRule type="containsBlanks" dxfId="11" priority="42" stopIfTrue="1">
      <formula>LEN(TRIM(I22))=0</formula>
    </cfRule>
    <cfRule type="cellIs" dxfId="10" priority="43" stopIfTrue="1" operator="equal">
      <formula>0</formula>
    </cfRule>
  </conditionalFormatting>
  <conditionalFormatting sqref="I12:R56">
    <cfRule type="cellIs" dxfId="9" priority="41" stopIfTrue="1" operator="equal">
      <formula>0</formula>
    </cfRule>
  </conditionalFormatting>
  <conditionalFormatting sqref="R12:R19">
    <cfRule type="cellIs" dxfId="8" priority="55" stopIfTrue="1" operator="equal">
      <formula>0</formula>
    </cfRule>
    <cfRule type="containsBlanks" dxfId="7" priority="56" stopIfTrue="1">
      <formula>LEN(TRIM(R12))=0</formula>
    </cfRule>
  </conditionalFormatting>
  <conditionalFormatting sqref="R12:R56">
    <cfRule type="containsBlanks" dxfId="6" priority="52" stopIfTrue="1">
      <formula>LEN(TRIM(R12))=0</formula>
    </cfRule>
  </conditionalFormatting>
  <conditionalFormatting sqref="R20:R56">
    <cfRule type="containsBlanks" dxfId="5" priority="50" stopIfTrue="1">
      <formula>LEN(TRIM(R20))=0</formula>
    </cfRule>
    <cfRule type="cellIs" dxfId="4" priority="51" stopIfTrue="1" operator="equal">
      <formula>0</formula>
    </cfRule>
  </conditionalFormatting>
  <conditionalFormatting sqref="T12:T56">
    <cfRule type="cellIs" dxfId="3" priority="262" stopIfTrue="1" operator="equal">
      <formula>0</formula>
    </cfRule>
    <cfRule type="containsBlanks" dxfId="2" priority="263" stopIfTrue="1">
      <formula>LEN(TRIM(T12))=0</formula>
    </cfRule>
    <cfRule type="cellIs" dxfId="1" priority="264" stopIfTrue="1" operator="equal">
      <formula>0</formula>
    </cfRule>
    <cfRule type="containsBlanks" dxfId="0" priority="265" stopIfTrue="1">
      <formula>LEN(TRIM(T12))=0</formula>
    </cfRule>
  </conditionalFormatting>
  <pageMargins left="0.39370078740157483" right="0.19685039370078741" top="0.39370078740157483" bottom="0.19685039370078741" header="0.39370078740157483" footer="0"/>
  <pageSetup scale="80" fitToWidth="3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Chapantongo  </vt:lpstr>
      <vt:lpstr>Huichapan  </vt:lpstr>
      <vt:lpstr>'Chapantongo  '!Títulos_a_imprimir</vt:lpstr>
      <vt:lpstr>'Huichapan 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 End User</dc:creator>
  <cp:keywords/>
  <dc:description/>
  <cp:lastModifiedBy>Municipio de Huichapan</cp:lastModifiedBy>
  <cp:revision/>
  <dcterms:created xsi:type="dcterms:W3CDTF">1999-01-18T18:29:38Z</dcterms:created>
  <dcterms:modified xsi:type="dcterms:W3CDTF">2026-07-24T16:35:39Z</dcterms:modified>
  <cp:category/>
  <cp:contentStatus/>
</cp:coreProperties>
</file>